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SZT\SSZT (-63320197-) Opr. PZS na tr. St. Město-Vl. průsmyk a Kojetín - Val. Mez\ZD pro uchazeče\"/>
    </mc:Choice>
  </mc:AlternateContent>
  <bookViews>
    <workbookView xWindow="0" yWindow="0" windowWidth="21570" windowHeight="9405"/>
  </bookViews>
  <sheets>
    <sheet name="Rekapitulace stavby" sheetId="1" r:id="rId1"/>
    <sheet name="PS 01.1 - Technologie P7963" sheetId="2" r:id="rId2"/>
    <sheet name="PS 01.2 - Zemní práce - ÚRS" sheetId="3" r:id="rId3"/>
    <sheet name="PS 02.1 - Technologie P7991" sheetId="4" r:id="rId4"/>
    <sheet name="PS 02.2 - Zemní práce - ÚRS" sheetId="5" r:id="rId5"/>
    <sheet name="PS 03.1 - Technologie P7992" sheetId="6" r:id="rId6"/>
    <sheet name="PS 03.2 - Zemní práce ÚRS" sheetId="7" r:id="rId7"/>
    <sheet name="PS 04.1 - Technologie P7240" sheetId="8" r:id="rId8"/>
    <sheet name="PS 04.2 - Zemní práce - ÚRS" sheetId="9" r:id="rId9"/>
    <sheet name="PS 04.3 - Počítače náprav" sheetId="10" r:id="rId10"/>
    <sheet name="PS 05.1 - Technologie P7250" sheetId="11" r:id="rId11"/>
    <sheet name="PS 05.2 - Zemní práce - ÚRS" sheetId="12" r:id="rId12"/>
    <sheet name="VON - Vedlejší a ostatní ..." sheetId="13" r:id="rId13"/>
  </sheets>
  <definedNames>
    <definedName name="_xlnm._FilterDatabase" localSheetId="1" hidden="1">'PS 01.1 - Technologie P7963'!$C$122:$L$285</definedName>
    <definedName name="_xlnm._FilterDatabase" localSheetId="2" hidden="1">'PS 01.2 - Zemní práce - ÚRS'!$C$126:$L$165</definedName>
    <definedName name="_xlnm._FilterDatabase" localSheetId="3" hidden="1">'PS 02.1 - Technologie P7991'!$C$122:$L$365</definedName>
    <definedName name="_xlnm._FilterDatabase" localSheetId="4" hidden="1">'PS 02.2 - Zemní práce - ÚRS'!$C$126:$L$165</definedName>
    <definedName name="_xlnm._FilterDatabase" localSheetId="5" hidden="1">'PS 03.1 - Technologie P7992'!$C$122:$L$376</definedName>
    <definedName name="_xlnm._FilterDatabase" localSheetId="6" hidden="1">'PS 03.2 - Zemní práce ÚRS'!$C$126:$L$165</definedName>
    <definedName name="_xlnm._FilterDatabase" localSheetId="7" hidden="1">'PS 04.1 - Technologie P7240'!$C$122:$L$275</definedName>
    <definedName name="_xlnm._FilterDatabase" localSheetId="8" hidden="1">'PS 04.2 - Zemní práce - ÚRS'!$C$126:$L$165</definedName>
    <definedName name="_xlnm._FilterDatabase" localSheetId="9" hidden="1">'PS 04.3 - Počítače náprav'!$C$120:$L$181</definedName>
    <definedName name="_xlnm._FilterDatabase" localSheetId="10" hidden="1">'PS 05.1 - Technologie P7250'!$C$122:$L$343</definedName>
    <definedName name="_xlnm._FilterDatabase" localSheetId="11" hidden="1">'PS 05.2 - Zemní práce - ÚRS'!$C$126:$L$165</definedName>
    <definedName name="_xlnm._FilterDatabase" localSheetId="12" hidden="1">'VON - Vedlejší a ostatní ...'!$C$116:$L$136</definedName>
    <definedName name="_xlnm.Print_Titles" localSheetId="1">'PS 01.1 - Technologie P7963'!$122:$122</definedName>
    <definedName name="_xlnm.Print_Titles" localSheetId="2">'PS 01.2 - Zemní práce - ÚRS'!$126:$126</definedName>
    <definedName name="_xlnm.Print_Titles" localSheetId="3">'PS 02.1 - Technologie P7991'!$122:$122</definedName>
    <definedName name="_xlnm.Print_Titles" localSheetId="4">'PS 02.2 - Zemní práce - ÚRS'!$126:$126</definedName>
    <definedName name="_xlnm.Print_Titles" localSheetId="5">'PS 03.1 - Technologie P7992'!$122:$122</definedName>
    <definedName name="_xlnm.Print_Titles" localSheetId="6">'PS 03.2 - Zemní práce ÚRS'!$126:$126</definedName>
    <definedName name="_xlnm.Print_Titles" localSheetId="7">'PS 04.1 - Technologie P7240'!$122:$122</definedName>
    <definedName name="_xlnm.Print_Titles" localSheetId="8">'PS 04.2 - Zemní práce - ÚRS'!$126:$126</definedName>
    <definedName name="_xlnm.Print_Titles" localSheetId="9">'PS 04.3 - Počítače náprav'!$120:$120</definedName>
    <definedName name="_xlnm.Print_Titles" localSheetId="10">'PS 05.1 - Technologie P7250'!$122:$122</definedName>
    <definedName name="_xlnm.Print_Titles" localSheetId="11">'PS 05.2 - Zemní práce - ÚRS'!$126:$126</definedName>
    <definedName name="_xlnm.Print_Titles" localSheetId="0">'Rekapitulace stavby'!$92:$92</definedName>
    <definedName name="_xlnm.Print_Titles" localSheetId="12">'VON - Vedlejší a ostatní ...'!$116:$116</definedName>
    <definedName name="_xlnm.Print_Area" localSheetId="1">'PS 01.1 - Technologie P7963'!$C$4:$K$76,'PS 01.1 - Technologie P7963'!$C$82:$K$102,'PS 01.1 - Technologie P7963'!$C$108:$K$285</definedName>
    <definedName name="_xlnm.Print_Area" localSheetId="2">'PS 01.2 - Zemní práce - ÚRS'!$C$4:$K$76,'PS 01.2 - Zemní práce - ÚRS'!$C$82:$K$106,'PS 01.2 - Zemní práce - ÚRS'!$C$112:$K$165</definedName>
    <definedName name="_xlnm.Print_Area" localSheetId="3">'PS 02.1 - Technologie P7991'!$C$4:$K$76,'PS 02.1 - Technologie P7991'!$C$82:$K$102,'PS 02.1 - Technologie P7991'!$C$108:$K$365</definedName>
    <definedName name="_xlnm.Print_Area" localSheetId="4">'PS 02.2 - Zemní práce - ÚRS'!$C$4:$K$76,'PS 02.2 - Zemní práce - ÚRS'!$C$82:$K$106,'PS 02.2 - Zemní práce - ÚRS'!$C$112:$K$165</definedName>
    <definedName name="_xlnm.Print_Area" localSheetId="5">'PS 03.1 - Technologie P7992'!$C$4:$K$76,'PS 03.1 - Technologie P7992'!$C$82:$K$102,'PS 03.1 - Technologie P7992'!$C$108:$K$376</definedName>
    <definedName name="_xlnm.Print_Area" localSheetId="6">'PS 03.2 - Zemní práce ÚRS'!$C$4:$K$76,'PS 03.2 - Zemní práce ÚRS'!$C$82:$K$106,'PS 03.2 - Zemní práce ÚRS'!$C$112:$K$165</definedName>
    <definedName name="_xlnm.Print_Area" localSheetId="7">'PS 04.1 - Technologie P7240'!$C$4:$K$76,'PS 04.1 - Technologie P7240'!$C$82:$K$102,'PS 04.1 - Technologie P7240'!$C$108:$K$275</definedName>
    <definedName name="_xlnm.Print_Area" localSheetId="8">'PS 04.2 - Zemní práce - ÚRS'!$C$4:$K$76,'PS 04.2 - Zemní práce - ÚRS'!$C$82:$K$106,'PS 04.2 - Zemní práce - ÚRS'!$C$112:$K$165</definedName>
    <definedName name="_xlnm.Print_Area" localSheetId="9">'PS 04.3 - Počítače náprav'!$C$4:$K$76,'PS 04.3 - Počítače náprav'!$C$82:$K$100,'PS 04.3 - Počítače náprav'!$C$106:$K$181</definedName>
    <definedName name="_xlnm.Print_Area" localSheetId="10">'PS 05.1 - Technologie P7250'!$C$4:$K$76,'PS 05.1 - Technologie P7250'!$C$82:$K$102,'PS 05.1 - Technologie P7250'!$C$108:$K$343</definedName>
    <definedName name="_xlnm.Print_Area" localSheetId="11">'PS 05.2 - Zemní práce - ÚRS'!$C$4:$K$76,'PS 05.2 - Zemní práce - ÚRS'!$C$82:$K$106,'PS 05.2 - Zemní práce - ÚRS'!$C$112:$K$165</definedName>
    <definedName name="_xlnm.Print_Area" localSheetId="0">'Rekapitulace stavby'!$D$4:$AO$76,'Rekapitulace stavby'!$C$82:$AQ$112</definedName>
    <definedName name="_xlnm.Print_Area" localSheetId="12">'VON - Vedlejší a ostatní ...'!$C$4:$K$76,'VON - Vedlejší a ostatní ...'!$C$82:$K$98,'VON - Vedlejší a ostatní ...'!$C$104:$K$136</definedName>
  </definedNames>
  <calcPr calcId="162913"/>
</workbook>
</file>

<file path=xl/calcChain.xml><?xml version="1.0" encoding="utf-8"?>
<calcChain xmlns="http://schemas.openxmlformats.org/spreadsheetml/2006/main">
  <c r="K39" i="13" l="1"/>
  <c r="K38" i="13"/>
  <c r="BA111" i="1"/>
  <c r="K37" i="13"/>
  <c r="AZ111" i="1"/>
  <c r="BI135" i="13"/>
  <c r="BH135" i="13"/>
  <c r="BG135" i="13"/>
  <c r="BF135" i="13"/>
  <c r="X135" i="13"/>
  <c r="V135" i="13"/>
  <c r="T135" i="13"/>
  <c r="P135" i="13"/>
  <c r="BI133" i="13"/>
  <c r="BH133" i="13"/>
  <c r="BG133" i="13"/>
  <c r="BF133" i="13"/>
  <c r="X133" i="13"/>
  <c r="V133" i="13"/>
  <c r="T133" i="13"/>
  <c r="P133" i="13"/>
  <c r="BI130" i="13"/>
  <c r="BH130" i="13"/>
  <c r="BG130" i="13"/>
  <c r="BF130" i="13"/>
  <c r="X130" i="13"/>
  <c r="V130" i="13"/>
  <c r="T130" i="13"/>
  <c r="P130" i="13"/>
  <c r="BI127" i="13"/>
  <c r="BH127" i="13"/>
  <c r="BG127" i="13"/>
  <c r="BF127" i="13"/>
  <c r="X127" i="13"/>
  <c r="V127" i="13"/>
  <c r="T127" i="13"/>
  <c r="P127" i="13"/>
  <c r="BI125" i="13"/>
  <c r="BH125" i="13"/>
  <c r="BG125" i="13"/>
  <c r="BF125" i="13"/>
  <c r="X125" i="13"/>
  <c r="V125" i="13"/>
  <c r="T125" i="13"/>
  <c r="P125" i="13"/>
  <c r="BI123" i="13"/>
  <c r="BH123" i="13"/>
  <c r="BG123" i="13"/>
  <c r="BF123" i="13"/>
  <c r="X123" i="13"/>
  <c r="V123" i="13"/>
  <c r="T123" i="13"/>
  <c r="P123" i="13"/>
  <c r="BI121" i="13"/>
  <c r="BH121" i="13"/>
  <c r="BG121" i="13"/>
  <c r="BF121" i="13"/>
  <c r="X121" i="13"/>
  <c r="V121" i="13"/>
  <c r="T121" i="13"/>
  <c r="P121" i="13"/>
  <c r="BI119" i="13"/>
  <c r="BH119" i="13"/>
  <c r="BG119" i="13"/>
  <c r="BF119" i="13"/>
  <c r="X119" i="13"/>
  <c r="V119" i="13"/>
  <c r="T119" i="13"/>
  <c r="P119" i="13"/>
  <c r="F111" i="13"/>
  <c r="E109" i="13"/>
  <c r="F89" i="13"/>
  <c r="E87" i="13"/>
  <c r="J24" i="13"/>
  <c r="E24" i="13"/>
  <c r="J114" i="13" s="1"/>
  <c r="J23" i="13"/>
  <c r="J21" i="13"/>
  <c r="E21" i="13"/>
  <c r="J113" i="13" s="1"/>
  <c r="J20" i="13"/>
  <c r="J18" i="13"/>
  <c r="E18" i="13"/>
  <c r="F114" i="13" s="1"/>
  <c r="J17" i="13"/>
  <c r="J15" i="13"/>
  <c r="E15" i="13"/>
  <c r="F113" i="13" s="1"/>
  <c r="J14" i="13"/>
  <c r="J12" i="13"/>
  <c r="J111" i="13" s="1"/>
  <c r="E7" i="13"/>
  <c r="E107" i="13"/>
  <c r="K41" i="12"/>
  <c r="K40" i="12"/>
  <c r="BA110" i="1" s="1"/>
  <c r="K39" i="12"/>
  <c r="AZ110" i="1" s="1"/>
  <c r="BI163" i="12"/>
  <c r="BH163" i="12"/>
  <c r="BG163" i="12"/>
  <c r="BF163" i="12"/>
  <c r="X163" i="12"/>
  <c r="X162" i="12" s="1"/>
  <c r="X161" i="12" s="1"/>
  <c r="V163" i="12"/>
  <c r="V162" i="12"/>
  <c r="V161" i="12" s="1"/>
  <c r="T163" i="12"/>
  <c r="T162" i="12" s="1"/>
  <c r="T161" i="12" s="1"/>
  <c r="P163" i="12"/>
  <c r="BI158" i="12"/>
  <c r="BH158" i="12"/>
  <c r="BG158" i="12"/>
  <c r="BF158" i="12"/>
  <c r="X158" i="12"/>
  <c r="X157" i="12" s="1"/>
  <c r="V158" i="12"/>
  <c r="V157" i="12" s="1"/>
  <c r="T158" i="12"/>
  <c r="T157" i="12" s="1"/>
  <c r="P158" i="12"/>
  <c r="BI154" i="12"/>
  <c r="BH154" i="12"/>
  <c r="BG154" i="12"/>
  <c r="BF154" i="12"/>
  <c r="X154" i="12"/>
  <c r="X153" i="12"/>
  <c r="V154" i="12"/>
  <c r="V153" i="12"/>
  <c r="T154" i="12"/>
  <c r="T153" i="12"/>
  <c r="P154" i="12"/>
  <c r="BI150" i="12"/>
  <c r="BH150" i="12"/>
  <c r="BG150" i="12"/>
  <c r="BF150" i="12"/>
  <c r="X150" i="12"/>
  <c r="V150" i="12"/>
  <c r="T150" i="12"/>
  <c r="P150" i="12"/>
  <c r="BI147" i="12"/>
  <c r="BH147" i="12"/>
  <c r="BG147" i="12"/>
  <c r="BF147" i="12"/>
  <c r="X147" i="12"/>
  <c r="V147" i="12"/>
  <c r="T147" i="12"/>
  <c r="P147" i="12"/>
  <c r="BI143" i="12"/>
  <c r="BH143" i="12"/>
  <c r="BG143" i="12"/>
  <c r="BF143" i="12"/>
  <c r="X143" i="12"/>
  <c r="V143" i="12"/>
  <c r="T143" i="12"/>
  <c r="P143" i="12"/>
  <c r="BI140" i="12"/>
  <c r="BH140" i="12"/>
  <c r="BG140" i="12"/>
  <c r="BF140" i="12"/>
  <c r="X140" i="12"/>
  <c r="V140" i="12"/>
  <c r="T140" i="12"/>
  <c r="P140" i="12"/>
  <c r="BI136" i="12"/>
  <c r="BH136" i="12"/>
  <c r="BG136" i="12"/>
  <c r="BF136" i="12"/>
  <c r="X136" i="12"/>
  <c r="V136" i="12"/>
  <c r="T136" i="12"/>
  <c r="P136" i="12"/>
  <c r="BI134" i="12"/>
  <c r="BH134" i="12"/>
  <c r="BG134" i="12"/>
  <c r="BF134" i="12"/>
  <c r="X134" i="12"/>
  <c r="V134" i="12"/>
  <c r="T134" i="12"/>
  <c r="P134" i="12"/>
  <c r="BI132" i="12"/>
  <c r="BH132" i="12"/>
  <c r="BG132" i="12"/>
  <c r="BF132" i="12"/>
  <c r="X132" i="12"/>
  <c r="V132" i="12"/>
  <c r="T132" i="12"/>
  <c r="P132" i="12"/>
  <c r="BI130" i="12"/>
  <c r="BH130" i="12"/>
  <c r="BG130" i="12"/>
  <c r="BF130" i="12"/>
  <c r="X130" i="12"/>
  <c r="V130" i="12"/>
  <c r="T130" i="12"/>
  <c r="P130" i="12"/>
  <c r="BI128" i="12"/>
  <c r="BH128" i="12"/>
  <c r="BG128" i="12"/>
  <c r="BF128" i="12"/>
  <c r="X128" i="12"/>
  <c r="V128" i="12"/>
  <c r="T128" i="12"/>
  <c r="P128" i="12"/>
  <c r="F121" i="12"/>
  <c r="E119" i="12"/>
  <c r="F91" i="12"/>
  <c r="E89" i="12"/>
  <c r="J26" i="12"/>
  <c r="E26" i="12"/>
  <c r="J124" i="12" s="1"/>
  <c r="J25" i="12"/>
  <c r="J23" i="12"/>
  <c r="E23" i="12"/>
  <c r="J123" i="12" s="1"/>
  <c r="J22" i="12"/>
  <c r="J20" i="12"/>
  <c r="E20" i="12"/>
  <c r="F124" i="12" s="1"/>
  <c r="J19" i="12"/>
  <c r="J17" i="12"/>
  <c r="E17" i="12"/>
  <c r="F123" i="12" s="1"/>
  <c r="J16" i="12"/>
  <c r="J14" i="12"/>
  <c r="J121" i="12" s="1"/>
  <c r="E7" i="12"/>
  <c r="E115" i="12" s="1"/>
  <c r="K41" i="11"/>
  <c r="K40" i="11"/>
  <c r="BA109" i="1" s="1"/>
  <c r="K39" i="11"/>
  <c r="AZ109" i="1"/>
  <c r="BI341" i="11"/>
  <c r="BH341" i="11"/>
  <c r="BG341" i="11"/>
  <c r="BF341" i="11"/>
  <c r="X341" i="11"/>
  <c r="V341" i="11"/>
  <c r="T341" i="11"/>
  <c r="P341" i="11"/>
  <c r="BI338" i="11"/>
  <c r="BH338" i="11"/>
  <c r="BG338" i="11"/>
  <c r="BF338" i="11"/>
  <c r="X338" i="11"/>
  <c r="V338" i="11"/>
  <c r="T338" i="11"/>
  <c r="P338" i="11"/>
  <c r="BI335" i="11"/>
  <c r="BH335" i="11"/>
  <c r="BG335" i="11"/>
  <c r="BF335" i="11"/>
  <c r="X335" i="11"/>
  <c r="V335" i="11"/>
  <c r="T335" i="11"/>
  <c r="P335" i="11"/>
  <c r="BI332" i="11"/>
  <c r="BH332" i="11"/>
  <c r="BG332" i="11"/>
  <c r="BF332" i="11"/>
  <c r="X332" i="11"/>
  <c r="V332" i="11"/>
  <c r="T332" i="11"/>
  <c r="P332" i="11"/>
  <c r="BI329" i="11"/>
  <c r="BH329" i="11"/>
  <c r="BG329" i="11"/>
  <c r="BF329" i="11"/>
  <c r="X329" i="11"/>
  <c r="V329" i="11"/>
  <c r="T329" i="11"/>
  <c r="P329" i="11"/>
  <c r="BI327" i="11"/>
  <c r="BH327" i="11"/>
  <c r="BG327" i="11"/>
  <c r="BF327" i="11"/>
  <c r="X327" i="11"/>
  <c r="V327" i="11"/>
  <c r="T327" i="11"/>
  <c r="P327" i="11"/>
  <c r="BI325" i="11"/>
  <c r="BH325" i="11"/>
  <c r="BG325" i="11"/>
  <c r="BF325" i="11"/>
  <c r="X325" i="11"/>
  <c r="V325" i="11"/>
  <c r="T325" i="11"/>
  <c r="P325" i="11"/>
  <c r="BI323" i="11"/>
  <c r="BH323" i="11"/>
  <c r="BG323" i="11"/>
  <c r="BF323" i="11"/>
  <c r="X323" i="11"/>
  <c r="V323" i="11"/>
  <c r="T323" i="11"/>
  <c r="P323" i="11"/>
  <c r="BI321" i="11"/>
  <c r="BH321" i="11"/>
  <c r="BG321" i="11"/>
  <c r="BF321" i="11"/>
  <c r="X321" i="11"/>
  <c r="V321" i="11"/>
  <c r="T321" i="11"/>
  <c r="P321" i="11"/>
  <c r="BI319" i="11"/>
  <c r="BH319" i="11"/>
  <c r="BG319" i="11"/>
  <c r="BF319" i="11"/>
  <c r="X319" i="11"/>
  <c r="V319" i="11"/>
  <c r="T319" i="11"/>
  <c r="P319" i="11"/>
  <c r="BI317" i="11"/>
  <c r="BH317" i="11"/>
  <c r="BG317" i="11"/>
  <c r="BF317" i="11"/>
  <c r="X317" i="11"/>
  <c r="V317" i="11"/>
  <c r="T317" i="11"/>
  <c r="P317" i="11"/>
  <c r="BI315" i="11"/>
  <c r="BH315" i="11"/>
  <c r="BG315" i="11"/>
  <c r="BF315" i="11"/>
  <c r="X315" i="11"/>
  <c r="V315" i="11"/>
  <c r="T315" i="11"/>
  <c r="P315" i="11"/>
  <c r="BI313" i="11"/>
  <c r="BH313" i="11"/>
  <c r="BG313" i="11"/>
  <c r="BF313" i="11"/>
  <c r="X313" i="11"/>
  <c r="V313" i="11"/>
  <c r="T313" i="11"/>
  <c r="P313" i="11"/>
  <c r="BI311" i="11"/>
  <c r="BH311" i="11"/>
  <c r="BG311" i="11"/>
  <c r="BF311" i="11"/>
  <c r="X311" i="11"/>
  <c r="V311" i="11"/>
  <c r="T311" i="11"/>
  <c r="P311" i="11"/>
  <c r="BI309" i="11"/>
  <c r="BH309" i="11"/>
  <c r="BG309" i="11"/>
  <c r="BF309" i="11"/>
  <c r="X309" i="11"/>
  <c r="V309" i="11"/>
  <c r="T309" i="11"/>
  <c r="P309" i="11"/>
  <c r="BI307" i="11"/>
  <c r="BH307" i="11"/>
  <c r="BG307" i="11"/>
  <c r="BF307" i="11"/>
  <c r="X307" i="11"/>
  <c r="V307" i="11"/>
  <c r="T307" i="11"/>
  <c r="P307" i="11"/>
  <c r="BI305" i="11"/>
  <c r="BH305" i="11"/>
  <c r="BG305" i="11"/>
  <c r="BF305" i="11"/>
  <c r="X305" i="11"/>
  <c r="V305" i="11"/>
  <c r="T305" i="11"/>
  <c r="P305" i="11"/>
  <c r="BI303" i="11"/>
  <c r="BH303" i="11"/>
  <c r="BG303" i="11"/>
  <c r="BF303" i="11"/>
  <c r="X303" i="11"/>
  <c r="V303" i="11"/>
  <c r="T303" i="11"/>
  <c r="P303" i="11"/>
  <c r="BI301" i="11"/>
  <c r="BH301" i="11"/>
  <c r="BG301" i="11"/>
  <c r="BF301" i="11"/>
  <c r="X301" i="11"/>
  <c r="V301" i="11"/>
  <c r="T301" i="11"/>
  <c r="P301" i="11"/>
  <c r="BI299" i="11"/>
  <c r="BH299" i="11"/>
  <c r="BG299" i="11"/>
  <c r="BF299" i="11"/>
  <c r="X299" i="11"/>
  <c r="V299" i="11"/>
  <c r="T299" i="11"/>
  <c r="P299" i="11"/>
  <c r="BI297" i="11"/>
  <c r="BH297" i="11"/>
  <c r="BG297" i="11"/>
  <c r="BF297" i="11"/>
  <c r="X297" i="11"/>
  <c r="V297" i="11"/>
  <c r="T297" i="11"/>
  <c r="P297" i="11"/>
  <c r="BI295" i="11"/>
  <c r="BH295" i="11"/>
  <c r="BG295" i="11"/>
  <c r="BF295" i="11"/>
  <c r="X295" i="11"/>
  <c r="V295" i="11"/>
  <c r="T295" i="11"/>
  <c r="P295" i="11"/>
  <c r="BI293" i="11"/>
  <c r="BH293" i="11"/>
  <c r="BG293" i="11"/>
  <c r="BF293" i="11"/>
  <c r="X293" i="11"/>
  <c r="V293" i="11"/>
  <c r="T293" i="11"/>
  <c r="P293" i="11"/>
  <c r="BI291" i="11"/>
  <c r="BH291" i="11"/>
  <c r="BG291" i="11"/>
  <c r="BF291" i="11"/>
  <c r="X291" i="11"/>
  <c r="V291" i="11"/>
  <c r="T291" i="11"/>
  <c r="P291" i="11"/>
  <c r="BI289" i="11"/>
  <c r="BH289" i="11"/>
  <c r="BG289" i="11"/>
  <c r="BF289" i="11"/>
  <c r="X289" i="11"/>
  <c r="V289" i="11"/>
  <c r="T289" i="11"/>
  <c r="P289" i="11"/>
  <c r="BI287" i="11"/>
  <c r="BH287" i="11"/>
  <c r="BG287" i="11"/>
  <c r="BF287" i="11"/>
  <c r="X287" i="11"/>
  <c r="V287" i="11"/>
  <c r="T287" i="11"/>
  <c r="P287" i="11"/>
  <c r="BI285" i="11"/>
  <c r="BH285" i="11"/>
  <c r="BG285" i="11"/>
  <c r="BF285" i="11"/>
  <c r="X285" i="11"/>
  <c r="V285" i="11"/>
  <c r="T285" i="11"/>
  <c r="P285" i="11"/>
  <c r="BI283" i="11"/>
  <c r="BH283" i="11"/>
  <c r="BG283" i="11"/>
  <c r="BF283" i="11"/>
  <c r="X283" i="11"/>
  <c r="V283" i="11"/>
  <c r="T283" i="11"/>
  <c r="P283" i="11"/>
  <c r="BI281" i="11"/>
  <c r="BH281" i="11"/>
  <c r="BG281" i="11"/>
  <c r="BF281" i="11"/>
  <c r="X281" i="11"/>
  <c r="V281" i="11"/>
  <c r="T281" i="11"/>
  <c r="P281" i="11"/>
  <c r="BI279" i="11"/>
  <c r="BH279" i="11"/>
  <c r="BG279" i="11"/>
  <c r="BF279" i="11"/>
  <c r="X279" i="11"/>
  <c r="V279" i="11"/>
  <c r="T279" i="11"/>
  <c r="P279" i="11"/>
  <c r="BI277" i="11"/>
  <c r="BH277" i="11"/>
  <c r="BG277" i="11"/>
  <c r="BF277" i="11"/>
  <c r="X277" i="11"/>
  <c r="V277" i="11"/>
  <c r="T277" i="11"/>
  <c r="P277" i="11"/>
  <c r="BI275" i="11"/>
  <c r="BH275" i="11"/>
  <c r="BG275" i="11"/>
  <c r="BF275" i="11"/>
  <c r="X275" i="11"/>
  <c r="V275" i="11"/>
  <c r="T275" i="11"/>
  <c r="P275" i="11"/>
  <c r="BI273" i="11"/>
  <c r="BH273" i="11"/>
  <c r="BG273" i="11"/>
  <c r="BF273" i="11"/>
  <c r="X273" i="11"/>
  <c r="V273" i="11"/>
  <c r="T273" i="11"/>
  <c r="P273" i="11"/>
  <c r="BI271" i="11"/>
  <c r="BH271" i="11"/>
  <c r="BG271" i="11"/>
  <c r="BF271" i="11"/>
  <c r="X271" i="11"/>
  <c r="V271" i="11"/>
  <c r="T271" i="11"/>
  <c r="P271" i="11"/>
  <c r="BI269" i="11"/>
  <c r="BH269" i="11"/>
  <c r="BG269" i="11"/>
  <c r="BF269" i="11"/>
  <c r="X269" i="11"/>
  <c r="V269" i="11"/>
  <c r="T269" i="11"/>
  <c r="P269" i="11"/>
  <c r="BI267" i="11"/>
  <c r="BH267" i="11"/>
  <c r="BG267" i="11"/>
  <c r="BF267" i="11"/>
  <c r="X267" i="11"/>
  <c r="V267" i="11"/>
  <c r="T267" i="11"/>
  <c r="P267" i="11"/>
  <c r="BI265" i="11"/>
  <c r="BH265" i="11"/>
  <c r="BG265" i="11"/>
  <c r="BF265" i="11"/>
  <c r="X265" i="11"/>
  <c r="V265" i="11"/>
  <c r="T265" i="11"/>
  <c r="P265" i="11"/>
  <c r="BI263" i="11"/>
  <c r="BH263" i="11"/>
  <c r="BG263" i="11"/>
  <c r="BF263" i="11"/>
  <c r="X263" i="11"/>
  <c r="V263" i="11"/>
  <c r="T263" i="11"/>
  <c r="P263" i="11"/>
  <c r="BI261" i="11"/>
  <c r="BH261" i="11"/>
  <c r="BG261" i="11"/>
  <c r="BF261" i="11"/>
  <c r="X261" i="11"/>
  <c r="V261" i="11"/>
  <c r="T261" i="11"/>
  <c r="P261" i="11"/>
  <c r="BI259" i="11"/>
  <c r="BH259" i="11"/>
  <c r="BG259" i="11"/>
  <c r="BF259" i="11"/>
  <c r="X259" i="11"/>
  <c r="V259" i="11"/>
  <c r="T259" i="11"/>
  <c r="P259" i="11"/>
  <c r="BI257" i="11"/>
  <c r="BH257" i="11"/>
  <c r="BG257" i="11"/>
  <c r="BF257" i="11"/>
  <c r="X257" i="11"/>
  <c r="V257" i="11"/>
  <c r="T257" i="11"/>
  <c r="P257" i="11"/>
  <c r="BI255" i="11"/>
  <c r="BH255" i="11"/>
  <c r="BG255" i="11"/>
  <c r="BF255" i="11"/>
  <c r="X255" i="11"/>
  <c r="V255" i="11"/>
  <c r="T255" i="11"/>
  <c r="P255" i="11"/>
  <c r="BI253" i="11"/>
  <c r="BH253" i="11"/>
  <c r="BG253" i="11"/>
  <c r="BF253" i="11"/>
  <c r="X253" i="11"/>
  <c r="V253" i="11"/>
  <c r="T253" i="11"/>
  <c r="P253" i="11"/>
  <c r="BI251" i="11"/>
  <c r="BH251" i="11"/>
  <c r="BG251" i="11"/>
  <c r="BF251" i="11"/>
  <c r="X251" i="11"/>
  <c r="V251" i="11"/>
  <c r="T251" i="11"/>
  <c r="P251" i="11"/>
  <c r="BI249" i="11"/>
  <c r="BH249" i="11"/>
  <c r="BG249" i="11"/>
  <c r="BF249" i="11"/>
  <c r="X249" i="11"/>
  <c r="V249" i="11"/>
  <c r="T249" i="11"/>
  <c r="P249" i="11"/>
  <c r="BI247" i="11"/>
  <c r="BH247" i="11"/>
  <c r="BG247" i="11"/>
  <c r="BF247" i="11"/>
  <c r="X247" i="11"/>
  <c r="V247" i="11"/>
  <c r="T247" i="11"/>
  <c r="P247" i="11"/>
  <c r="BI245" i="11"/>
  <c r="BH245" i="11"/>
  <c r="BG245" i="11"/>
  <c r="BF245" i="11"/>
  <c r="X245" i="11"/>
  <c r="V245" i="11"/>
  <c r="T245" i="11"/>
  <c r="P245" i="11"/>
  <c r="BI243" i="11"/>
  <c r="BH243" i="11"/>
  <c r="BG243" i="11"/>
  <c r="BF243" i="11"/>
  <c r="X243" i="11"/>
  <c r="V243" i="11"/>
  <c r="T243" i="11"/>
  <c r="P243" i="11"/>
  <c r="BI241" i="11"/>
  <c r="BH241" i="11"/>
  <c r="BG241" i="11"/>
  <c r="BF241" i="11"/>
  <c r="X241" i="11"/>
  <c r="V241" i="11"/>
  <c r="T241" i="11"/>
  <c r="P241" i="11"/>
  <c r="BI239" i="11"/>
  <c r="BH239" i="11"/>
  <c r="BG239" i="11"/>
  <c r="BF239" i="11"/>
  <c r="X239" i="11"/>
  <c r="V239" i="11"/>
  <c r="T239" i="11"/>
  <c r="P239" i="11"/>
  <c r="BI237" i="11"/>
  <c r="BH237" i="11"/>
  <c r="BG237" i="11"/>
  <c r="BF237" i="11"/>
  <c r="X237" i="11"/>
  <c r="V237" i="11"/>
  <c r="T237" i="11"/>
  <c r="P237" i="11"/>
  <c r="BI235" i="11"/>
  <c r="BH235" i="11"/>
  <c r="BG235" i="11"/>
  <c r="BF235" i="11"/>
  <c r="X235" i="11"/>
  <c r="V235" i="11"/>
  <c r="T235" i="11"/>
  <c r="P235" i="11"/>
  <c r="BI233" i="11"/>
  <c r="BH233" i="11"/>
  <c r="BG233" i="11"/>
  <c r="BF233" i="11"/>
  <c r="X233" i="11"/>
  <c r="V233" i="11"/>
  <c r="T233" i="11"/>
  <c r="P233" i="11"/>
  <c r="BI231" i="11"/>
  <c r="BH231" i="11"/>
  <c r="BG231" i="11"/>
  <c r="BF231" i="11"/>
  <c r="X231" i="11"/>
  <c r="V231" i="11"/>
  <c r="T231" i="11"/>
  <c r="P231" i="11"/>
  <c r="BI229" i="11"/>
  <c r="BH229" i="11"/>
  <c r="BG229" i="11"/>
  <c r="BF229" i="11"/>
  <c r="X229" i="11"/>
  <c r="V229" i="11"/>
  <c r="T229" i="11"/>
  <c r="P229" i="11"/>
  <c r="BI227" i="11"/>
  <c r="BH227" i="11"/>
  <c r="BG227" i="11"/>
  <c r="BF227" i="11"/>
  <c r="X227" i="11"/>
  <c r="V227" i="11"/>
  <c r="T227" i="11"/>
  <c r="P227" i="11"/>
  <c r="BI225" i="11"/>
  <c r="BH225" i="11"/>
  <c r="BG225" i="11"/>
  <c r="BF225" i="11"/>
  <c r="X225" i="11"/>
  <c r="V225" i="11"/>
  <c r="T225" i="11"/>
  <c r="P225" i="11"/>
  <c r="BI223" i="11"/>
  <c r="BH223" i="11"/>
  <c r="BG223" i="11"/>
  <c r="BF223" i="11"/>
  <c r="X223" i="11"/>
  <c r="V223" i="11"/>
  <c r="T223" i="11"/>
  <c r="P223" i="11"/>
  <c r="BI221" i="11"/>
  <c r="BH221" i="11"/>
  <c r="BG221" i="11"/>
  <c r="BF221" i="11"/>
  <c r="X221" i="11"/>
  <c r="V221" i="11"/>
  <c r="T221" i="11"/>
  <c r="P221" i="11"/>
  <c r="BI219" i="11"/>
  <c r="BH219" i="11"/>
  <c r="BG219" i="11"/>
  <c r="BF219" i="11"/>
  <c r="X219" i="11"/>
  <c r="V219" i="11"/>
  <c r="T219" i="11"/>
  <c r="P219" i="11"/>
  <c r="BI217" i="11"/>
  <c r="BH217" i="11"/>
  <c r="BG217" i="11"/>
  <c r="BF217" i="11"/>
  <c r="X217" i="11"/>
  <c r="V217" i="11"/>
  <c r="T217" i="11"/>
  <c r="P217" i="11"/>
  <c r="BI215" i="11"/>
  <c r="BH215" i="11"/>
  <c r="BG215" i="11"/>
  <c r="BF215" i="11"/>
  <c r="X215" i="11"/>
  <c r="V215" i="11"/>
  <c r="T215" i="11"/>
  <c r="P215" i="11"/>
  <c r="BI213" i="11"/>
  <c r="BH213" i="11"/>
  <c r="BG213" i="11"/>
  <c r="BF213" i="11"/>
  <c r="X213" i="11"/>
  <c r="V213" i="11"/>
  <c r="T213" i="11"/>
  <c r="P213" i="11"/>
  <c r="BI211" i="11"/>
  <c r="BH211" i="11"/>
  <c r="BG211" i="11"/>
  <c r="BF211" i="11"/>
  <c r="X211" i="11"/>
  <c r="V211" i="11"/>
  <c r="T211" i="11"/>
  <c r="P211" i="11"/>
  <c r="BI209" i="11"/>
  <c r="BH209" i="11"/>
  <c r="BG209" i="11"/>
  <c r="BF209" i="11"/>
  <c r="X209" i="11"/>
  <c r="V209" i="11"/>
  <c r="T209" i="11"/>
  <c r="P209" i="11"/>
  <c r="BI207" i="11"/>
  <c r="BH207" i="11"/>
  <c r="BG207" i="11"/>
  <c r="BF207" i="11"/>
  <c r="X207" i="11"/>
  <c r="V207" i="11"/>
  <c r="T207" i="11"/>
  <c r="P207" i="11"/>
  <c r="BI205" i="11"/>
  <c r="BH205" i="11"/>
  <c r="BG205" i="11"/>
  <c r="BF205" i="11"/>
  <c r="X205" i="11"/>
  <c r="V205" i="11"/>
  <c r="T205" i="11"/>
  <c r="P205" i="11"/>
  <c r="BI203" i="11"/>
  <c r="BH203" i="11"/>
  <c r="BG203" i="11"/>
  <c r="BF203" i="11"/>
  <c r="X203" i="11"/>
  <c r="V203" i="11"/>
  <c r="T203" i="11"/>
  <c r="P203" i="11"/>
  <c r="BI201" i="11"/>
  <c r="BH201" i="11"/>
  <c r="BG201" i="11"/>
  <c r="BF201" i="11"/>
  <c r="X201" i="11"/>
  <c r="V201" i="11"/>
  <c r="T201" i="11"/>
  <c r="P201" i="11"/>
  <c r="BI199" i="11"/>
  <c r="BH199" i="11"/>
  <c r="BG199" i="11"/>
  <c r="BF199" i="11"/>
  <c r="X199" i="11"/>
  <c r="V199" i="11"/>
  <c r="T199" i="11"/>
  <c r="P199" i="11"/>
  <c r="BI197" i="11"/>
  <c r="BH197" i="11"/>
  <c r="BG197" i="11"/>
  <c r="BF197" i="11"/>
  <c r="X197" i="11"/>
  <c r="V197" i="11"/>
  <c r="T197" i="11"/>
  <c r="P197" i="11"/>
  <c r="BI195" i="11"/>
  <c r="BH195" i="11"/>
  <c r="BG195" i="11"/>
  <c r="BF195" i="11"/>
  <c r="X195" i="11"/>
  <c r="V195" i="11"/>
  <c r="T195" i="11"/>
  <c r="P195" i="11"/>
  <c r="BI193" i="11"/>
  <c r="BH193" i="11"/>
  <c r="BG193" i="11"/>
  <c r="BF193" i="11"/>
  <c r="X193" i="11"/>
  <c r="V193" i="11"/>
  <c r="T193" i="11"/>
  <c r="P193" i="11"/>
  <c r="BI191" i="11"/>
  <c r="BH191" i="11"/>
  <c r="BG191" i="11"/>
  <c r="BF191" i="11"/>
  <c r="X191" i="11"/>
  <c r="V191" i="11"/>
  <c r="T191" i="11"/>
  <c r="P191" i="11"/>
  <c r="BI189" i="11"/>
  <c r="BH189" i="11"/>
  <c r="BG189" i="11"/>
  <c r="BF189" i="11"/>
  <c r="X189" i="11"/>
  <c r="V189" i="11"/>
  <c r="T189" i="11"/>
  <c r="P189" i="11"/>
  <c r="BI187" i="11"/>
  <c r="BH187" i="11"/>
  <c r="BG187" i="11"/>
  <c r="BF187" i="11"/>
  <c r="X187" i="11"/>
  <c r="V187" i="11"/>
  <c r="T187" i="11"/>
  <c r="P187" i="11"/>
  <c r="BI185" i="11"/>
  <c r="BH185" i="11"/>
  <c r="BG185" i="11"/>
  <c r="BF185" i="11"/>
  <c r="X185" i="11"/>
  <c r="V185" i="11"/>
  <c r="T185" i="11"/>
  <c r="P185" i="11"/>
  <c r="BI183" i="11"/>
  <c r="BH183" i="11"/>
  <c r="BG183" i="11"/>
  <c r="BF183" i="11"/>
  <c r="X183" i="11"/>
  <c r="V183" i="11"/>
  <c r="T183" i="11"/>
  <c r="P183" i="11"/>
  <c r="BI181" i="11"/>
  <c r="BH181" i="11"/>
  <c r="BG181" i="11"/>
  <c r="BF181" i="11"/>
  <c r="X181" i="11"/>
  <c r="V181" i="11"/>
  <c r="T181" i="11"/>
  <c r="P181" i="11"/>
  <c r="BI179" i="11"/>
  <c r="BH179" i="11"/>
  <c r="BG179" i="11"/>
  <c r="BF179" i="11"/>
  <c r="X179" i="11"/>
  <c r="V179" i="11"/>
  <c r="T179" i="11"/>
  <c r="P179" i="11"/>
  <c r="BI177" i="11"/>
  <c r="BH177" i="11"/>
  <c r="BG177" i="11"/>
  <c r="BF177" i="11"/>
  <c r="X177" i="11"/>
  <c r="V177" i="11"/>
  <c r="T177" i="11"/>
  <c r="P177" i="11"/>
  <c r="BK177" i="11" s="1"/>
  <c r="BI175" i="11"/>
  <c r="BH175" i="11"/>
  <c r="BG175" i="11"/>
  <c r="BF175" i="11"/>
  <c r="X175" i="11"/>
  <c r="V175" i="11"/>
  <c r="T175" i="11"/>
  <c r="P175" i="11"/>
  <c r="BI173" i="11"/>
  <c r="BH173" i="11"/>
  <c r="BG173" i="11"/>
  <c r="BF173" i="11"/>
  <c r="X173" i="11"/>
  <c r="V173" i="11"/>
  <c r="T173" i="11"/>
  <c r="P173" i="11"/>
  <c r="BI171" i="11"/>
  <c r="BH171" i="11"/>
  <c r="BG171" i="11"/>
  <c r="BF171" i="11"/>
  <c r="X171" i="11"/>
  <c r="V171" i="11"/>
  <c r="T171" i="11"/>
  <c r="P171" i="11"/>
  <c r="BI169" i="11"/>
  <c r="BH169" i="11"/>
  <c r="BG169" i="11"/>
  <c r="BF169" i="11"/>
  <c r="X169" i="11"/>
  <c r="V169" i="11"/>
  <c r="T169" i="11"/>
  <c r="P169" i="11"/>
  <c r="BI167" i="11"/>
  <c r="BH167" i="11"/>
  <c r="BG167" i="11"/>
  <c r="BF167" i="11"/>
  <c r="X167" i="11"/>
  <c r="V167" i="11"/>
  <c r="T167" i="11"/>
  <c r="P167" i="11"/>
  <c r="K167" i="11" s="1"/>
  <c r="BI165" i="11"/>
  <c r="BH165" i="11"/>
  <c r="BG165" i="11"/>
  <c r="BF165" i="11"/>
  <c r="X165" i="11"/>
  <c r="V165" i="11"/>
  <c r="T165" i="11"/>
  <c r="P165" i="11"/>
  <c r="BI163" i="11"/>
  <c r="BH163" i="11"/>
  <c r="BG163" i="11"/>
  <c r="BF163" i="11"/>
  <c r="X163" i="11"/>
  <c r="V163" i="11"/>
  <c r="T163" i="11"/>
  <c r="P163" i="11"/>
  <c r="BI161" i="11"/>
  <c r="BH161" i="11"/>
  <c r="BG161" i="11"/>
  <c r="BF161" i="11"/>
  <c r="X161" i="11"/>
  <c r="V161" i="11"/>
  <c r="T161" i="11"/>
  <c r="P161" i="11"/>
  <c r="BI159" i="11"/>
  <c r="BH159" i="11"/>
  <c r="BG159" i="11"/>
  <c r="BF159" i="11"/>
  <c r="X159" i="11"/>
  <c r="V159" i="11"/>
  <c r="T159" i="11"/>
  <c r="P159" i="11"/>
  <c r="BI157" i="11"/>
  <c r="BH157" i="11"/>
  <c r="BG157" i="11"/>
  <c r="BF157" i="11"/>
  <c r="X157" i="11"/>
  <c r="V157" i="11"/>
  <c r="T157" i="11"/>
  <c r="P157" i="11"/>
  <c r="BI155" i="11"/>
  <c r="BH155" i="11"/>
  <c r="BG155" i="11"/>
  <c r="BF155" i="11"/>
  <c r="X155" i="11"/>
  <c r="V155" i="11"/>
  <c r="T155" i="11"/>
  <c r="P155" i="11"/>
  <c r="BI153" i="11"/>
  <c r="BH153" i="11"/>
  <c r="BG153" i="11"/>
  <c r="BF153" i="11"/>
  <c r="X153" i="11"/>
  <c r="V153" i="11"/>
  <c r="T153" i="11"/>
  <c r="P153" i="11"/>
  <c r="BI151" i="11"/>
  <c r="BH151" i="11"/>
  <c r="BG151" i="11"/>
  <c r="BF151" i="11"/>
  <c r="X151" i="11"/>
  <c r="V151" i="11"/>
  <c r="T151" i="11"/>
  <c r="P151" i="11"/>
  <c r="BI149" i="11"/>
  <c r="BH149" i="11"/>
  <c r="BG149" i="11"/>
  <c r="BF149" i="11"/>
  <c r="X149" i="11"/>
  <c r="V149" i="11"/>
  <c r="T149" i="11"/>
  <c r="P149" i="11"/>
  <c r="BI147" i="11"/>
  <c r="BH147" i="11"/>
  <c r="BG147" i="11"/>
  <c r="BF147" i="11"/>
  <c r="X147" i="11"/>
  <c r="V147" i="11"/>
  <c r="T147" i="11"/>
  <c r="P147" i="11"/>
  <c r="BI145" i="11"/>
  <c r="BH145" i="11"/>
  <c r="BG145" i="11"/>
  <c r="BF145" i="11"/>
  <c r="X145" i="11"/>
  <c r="V145" i="11"/>
  <c r="T145" i="11"/>
  <c r="P145" i="11"/>
  <c r="BI142" i="11"/>
  <c r="BH142" i="11"/>
  <c r="BG142" i="11"/>
  <c r="BF142" i="11"/>
  <c r="X142" i="11"/>
  <c r="V142" i="11"/>
  <c r="T142" i="11"/>
  <c r="P142" i="11"/>
  <c r="BI140" i="11"/>
  <c r="BH140" i="11"/>
  <c r="BG140" i="11"/>
  <c r="BF140" i="11"/>
  <c r="X140" i="11"/>
  <c r="V140" i="11"/>
  <c r="T140" i="11"/>
  <c r="P140" i="11"/>
  <c r="BI138" i="11"/>
  <c r="BH138" i="11"/>
  <c r="BG138" i="11"/>
  <c r="BF138" i="11"/>
  <c r="X138" i="11"/>
  <c r="V138" i="11"/>
  <c r="T138" i="11"/>
  <c r="P138" i="11"/>
  <c r="BI136" i="11"/>
  <c r="BH136" i="11"/>
  <c r="BG136" i="11"/>
  <c r="BF136" i="11"/>
  <c r="X136" i="11"/>
  <c r="V136" i="11"/>
  <c r="T136" i="11"/>
  <c r="P136" i="11"/>
  <c r="BI134" i="11"/>
  <c r="BH134" i="11"/>
  <c r="BG134" i="11"/>
  <c r="BF134" i="11"/>
  <c r="X134" i="11"/>
  <c r="V134" i="11"/>
  <c r="T134" i="11"/>
  <c r="P134" i="11"/>
  <c r="BI132" i="11"/>
  <c r="BH132" i="11"/>
  <c r="BG132" i="11"/>
  <c r="BF132" i="11"/>
  <c r="X132" i="11"/>
  <c r="V132" i="11"/>
  <c r="T132" i="11"/>
  <c r="P132" i="11"/>
  <c r="BI130" i="11"/>
  <c r="BH130" i="11"/>
  <c r="BG130" i="11"/>
  <c r="BF130" i="11"/>
  <c r="X130" i="11"/>
  <c r="V130" i="11"/>
  <c r="T130" i="11"/>
  <c r="P130" i="11"/>
  <c r="BI128" i="11"/>
  <c r="BH128" i="11"/>
  <c r="BG128" i="11"/>
  <c r="BF128" i="11"/>
  <c r="X128" i="11"/>
  <c r="V128" i="11"/>
  <c r="T128" i="11"/>
  <c r="P128" i="11"/>
  <c r="BI126" i="11"/>
  <c r="BH126" i="11"/>
  <c r="BG126" i="11"/>
  <c r="BF126" i="11"/>
  <c r="X126" i="11"/>
  <c r="V126" i="11"/>
  <c r="T126" i="11"/>
  <c r="P126" i="11"/>
  <c r="F117" i="11"/>
  <c r="E115" i="11"/>
  <c r="F91" i="11"/>
  <c r="E89" i="11"/>
  <c r="J26" i="11"/>
  <c r="E26" i="11"/>
  <c r="J120" i="11" s="1"/>
  <c r="J25" i="11"/>
  <c r="J23" i="11"/>
  <c r="E23" i="11"/>
  <c r="J119" i="11" s="1"/>
  <c r="J22" i="11"/>
  <c r="J20" i="11"/>
  <c r="E20" i="11"/>
  <c r="F120" i="11" s="1"/>
  <c r="J19" i="11"/>
  <c r="J17" i="11"/>
  <c r="E17" i="11"/>
  <c r="F93" i="11" s="1"/>
  <c r="J16" i="11"/>
  <c r="J14" i="11"/>
  <c r="J117" i="11"/>
  <c r="E7" i="11"/>
  <c r="E111" i="11"/>
  <c r="K41" i="10"/>
  <c r="K40" i="10"/>
  <c r="BA107" i="1" s="1"/>
  <c r="K39" i="10"/>
  <c r="AZ107" i="1" s="1"/>
  <c r="BI179" i="10"/>
  <c r="BH179" i="10"/>
  <c r="BG179" i="10"/>
  <c r="BF179" i="10"/>
  <c r="X179" i="10"/>
  <c r="V179" i="10"/>
  <c r="T179" i="10"/>
  <c r="P179" i="10"/>
  <c r="BI177" i="10"/>
  <c r="BH177" i="10"/>
  <c r="BG177" i="10"/>
  <c r="BF177" i="10"/>
  <c r="X177" i="10"/>
  <c r="V177" i="10"/>
  <c r="T177" i="10"/>
  <c r="P177" i="10"/>
  <c r="BI175" i="10"/>
  <c r="BH175" i="10"/>
  <c r="BG175" i="10"/>
  <c r="BF175" i="10"/>
  <c r="X175" i="10"/>
  <c r="V175" i="10"/>
  <c r="T175" i="10"/>
  <c r="P175" i="10"/>
  <c r="BI173" i="10"/>
  <c r="BH173" i="10"/>
  <c r="BG173" i="10"/>
  <c r="BF173" i="10"/>
  <c r="X173" i="10"/>
  <c r="V173" i="10"/>
  <c r="T173" i="10"/>
  <c r="P173" i="10"/>
  <c r="BI171" i="10"/>
  <c r="BH171" i="10"/>
  <c r="BG171" i="10"/>
  <c r="BF171" i="10"/>
  <c r="X171" i="10"/>
  <c r="V171" i="10"/>
  <c r="T171" i="10"/>
  <c r="P171" i="10"/>
  <c r="BI169" i="10"/>
  <c r="BH169" i="10"/>
  <c r="BG169" i="10"/>
  <c r="BF169" i="10"/>
  <c r="X169" i="10"/>
  <c r="V169" i="10"/>
  <c r="T169" i="10"/>
  <c r="P169" i="10"/>
  <c r="BI167" i="10"/>
  <c r="BH167" i="10"/>
  <c r="BG167" i="10"/>
  <c r="BF167" i="10"/>
  <c r="X167" i="10"/>
  <c r="V167" i="10"/>
  <c r="T167" i="10"/>
  <c r="P167" i="10"/>
  <c r="BI165" i="10"/>
  <c r="BH165" i="10"/>
  <c r="BG165" i="10"/>
  <c r="BF165" i="10"/>
  <c r="X165" i="10"/>
  <c r="V165" i="10"/>
  <c r="T165" i="10"/>
  <c r="P165" i="10"/>
  <c r="BI163" i="10"/>
  <c r="BH163" i="10"/>
  <c r="BG163" i="10"/>
  <c r="BF163" i="10"/>
  <c r="X163" i="10"/>
  <c r="V163" i="10"/>
  <c r="T163" i="10"/>
  <c r="P163" i="10"/>
  <c r="BI161" i="10"/>
  <c r="BH161" i="10"/>
  <c r="BG161" i="10"/>
  <c r="BF161" i="10"/>
  <c r="X161" i="10"/>
  <c r="V161" i="10"/>
  <c r="T161" i="10"/>
  <c r="P161" i="10"/>
  <c r="BI159" i="10"/>
  <c r="BH159" i="10"/>
  <c r="BG159" i="10"/>
  <c r="BF159" i="10"/>
  <c r="X159" i="10"/>
  <c r="V159" i="10"/>
  <c r="T159" i="10"/>
  <c r="P159" i="10"/>
  <c r="BI157" i="10"/>
  <c r="BH157" i="10"/>
  <c r="BG157" i="10"/>
  <c r="BF157" i="10"/>
  <c r="X157" i="10"/>
  <c r="V157" i="10"/>
  <c r="T157" i="10"/>
  <c r="P157" i="10"/>
  <c r="BI154" i="10"/>
  <c r="BH154" i="10"/>
  <c r="BG154" i="10"/>
  <c r="BF154" i="10"/>
  <c r="X154" i="10"/>
  <c r="V154" i="10"/>
  <c r="T154" i="10"/>
  <c r="P154" i="10"/>
  <c r="BI152" i="10"/>
  <c r="BH152" i="10"/>
  <c r="BG152" i="10"/>
  <c r="BF152" i="10"/>
  <c r="X152" i="10"/>
  <c r="V152" i="10"/>
  <c r="T152" i="10"/>
  <c r="P152" i="10"/>
  <c r="BI150" i="10"/>
  <c r="BH150" i="10"/>
  <c r="BG150" i="10"/>
  <c r="BF150" i="10"/>
  <c r="X150" i="10"/>
  <c r="V150" i="10"/>
  <c r="T150" i="10"/>
  <c r="P150" i="10"/>
  <c r="BI148" i="10"/>
  <c r="BH148" i="10"/>
  <c r="BG148" i="10"/>
  <c r="BF148" i="10"/>
  <c r="X148" i="10"/>
  <c r="V148" i="10"/>
  <c r="T148" i="10"/>
  <c r="P148" i="10"/>
  <c r="BI146" i="10"/>
  <c r="BH146" i="10"/>
  <c r="BG146" i="10"/>
  <c r="BF146" i="10"/>
  <c r="X146" i="10"/>
  <c r="V146" i="10"/>
  <c r="T146" i="10"/>
  <c r="P146" i="10"/>
  <c r="BI144" i="10"/>
  <c r="BH144" i="10"/>
  <c r="BG144" i="10"/>
  <c r="BF144" i="10"/>
  <c r="X144" i="10"/>
  <c r="V144" i="10"/>
  <c r="T144" i="10"/>
  <c r="P144" i="10"/>
  <c r="BI142" i="10"/>
  <c r="BH142" i="10"/>
  <c r="BG142" i="10"/>
  <c r="BF142" i="10"/>
  <c r="X142" i="10"/>
  <c r="V142" i="10"/>
  <c r="T142" i="10"/>
  <c r="P142" i="10"/>
  <c r="BI140" i="10"/>
  <c r="BH140" i="10"/>
  <c r="BG140" i="10"/>
  <c r="BF140" i="10"/>
  <c r="X140" i="10"/>
  <c r="V140" i="10"/>
  <c r="T140" i="10"/>
  <c r="P140" i="10"/>
  <c r="BI138" i="10"/>
  <c r="BH138" i="10"/>
  <c r="BG138" i="10"/>
  <c r="BF138" i="10"/>
  <c r="X138" i="10"/>
  <c r="V138" i="10"/>
  <c r="T138" i="10"/>
  <c r="P138" i="10"/>
  <c r="BI136" i="10"/>
  <c r="BH136" i="10"/>
  <c r="BG136" i="10"/>
  <c r="BF136" i="10"/>
  <c r="X136" i="10"/>
  <c r="V136" i="10"/>
  <c r="T136" i="10"/>
  <c r="P136" i="10"/>
  <c r="BI134" i="10"/>
  <c r="BH134" i="10"/>
  <c r="BG134" i="10"/>
  <c r="BF134" i="10"/>
  <c r="X134" i="10"/>
  <c r="V134" i="10"/>
  <c r="T134" i="10"/>
  <c r="P134" i="10"/>
  <c r="BI132" i="10"/>
  <c r="BH132" i="10"/>
  <c r="BG132" i="10"/>
  <c r="BF132" i="10"/>
  <c r="X132" i="10"/>
  <c r="V132" i="10"/>
  <c r="T132" i="10"/>
  <c r="P132" i="10"/>
  <c r="BI130" i="10"/>
  <c r="BH130" i="10"/>
  <c r="BG130" i="10"/>
  <c r="BF130" i="10"/>
  <c r="X130" i="10"/>
  <c r="V130" i="10"/>
  <c r="T130" i="10"/>
  <c r="P130" i="10"/>
  <c r="BI128" i="10"/>
  <c r="BH128" i="10"/>
  <c r="BG128" i="10"/>
  <c r="BF128" i="10"/>
  <c r="X128" i="10"/>
  <c r="V128" i="10"/>
  <c r="T128" i="10"/>
  <c r="P128" i="10"/>
  <c r="BI126" i="10"/>
  <c r="BH126" i="10"/>
  <c r="BG126" i="10"/>
  <c r="BF126" i="10"/>
  <c r="X126" i="10"/>
  <c r="V126" i="10"/>
  <c r="T126" i="10"/>
  <c r="P126" i="10"/>
  <c r="BI124" i="10"/>
  <c r="BH124" i="10"/>
  <c r="BG124" i="10"/>
  <c r="BF124" i="10"/>
  <c r="X124" i="10"/>
  <c r="V124" i="10"/>
  <c r="T124" i="10"/>
  <c r="P124" i="10"/>
  <c r="BI122" i="10"/>
  <c r="BH122" i="10"/>
  <c r="BG122" i="10"/>
  <c r="BF122" i="10"/>
  <c r="X122" i="10"/>
  <c r="V122" i="10"/>
  <c r="T122" i="10"/>
  <c r="P122" i="10"/>
  <c r="F115" i="10"/>
  <c r="E113" i="10"/>
  <c r="F91" i="10"/>
  <c r="E89" i="10"/>
  <c r="J26" i="10"/>
  <c r="E26" i="10"/>
  <c r="J118" i="10"/>
  <c r="J25" i="10"/>
  <c r="J23" i="10"/>
  <c r="E23" i="10"/>
  <c r="J117" i="10"/>
  <c r="J22" i="10"/>
  <c r="J20" i="10"/>
  <c r="E20" i="10"/>
  <c r="F118" i="10"/>
  <c r="J19" i="10"/>
  <c r="J17" i="10"/>
  <c r="E17" i="10"/>
  <c r="F117" i="10"/>
  <c r="J16" i="10"/>
  <c r="J14" i="10"/>
  <c r="J115" i="10" s="1"/>
  <c r="E7" i="10"/>
  <c r="E109" i="10" s="1"/>
  <c r="K41" i="9"/>
  <c r="K40" i="9"/>
  <c r="BA106" i="1"/>
  <c r="K39" i="9"/>
  <c r="AZ106" i="1"/>
  <c r="BI163" i="9"/>
  <c r="BH163" i="9"/>
  <c r="BG163" i="9"/>
  <c r="BF163" i="9"/>
  <c r="X163" i="9"/>
  <c r="X162" i="9"/>
  <c r="X161" i="9" s="1"/>
  <c r="V163" i="9"/>
  <c r="V162" i="9"/>
  <c r="V161" i="9"/>
  <c r="T163" i="9"/>
  <c r="T162" i="9" s="1"/>
  <c r="T161" i="9" s="1"/>
  <c r="P163" i="9"/>
  <c r="BI158" i="9"/>
  <c r="BH158" i="9"/>
  <c r="BG158" i="9"/>
  <c r="BF158" i="9"/>
  <c r="X158" i="9"/>
  <c r="X157" i="9" s="1"/>
  <c r="V158" i="9"/>
  <c r="V157" i="9"/>
  <c r="T158" i="9"/>
  <c r="T157" i="9" s="1"/>
  <c r="P158" i="9"/>
  <c r="BI154" i="9"/>
  <c r="BH154" i="9"/>
  <c r="BG154" i="9"/>
  <c r="BF154" i="9"/>
  <c r="X154" i="9"/>
  <c r="X153" i="9" s="1"/>
  <c r="V154" i="9"/>
  <c r="V153" i="9"/>
  <c r="T154" i="9"/>
  <c r="T153" i="9" s="1"/>
  <c r="P154" i="9"/>
  <c r="BI150" i="9"/>
  <c r="BH150" i="9"/>
  <c r="BG150" i="9"/>
  <c r="BF150" i="9"/>
  <c r="X150" i="9"/>
  <c r="V150" i="9"/>
  <c r="T150" i="9"/>
  <c r="P150" i="9"/>
  <c r="BI147" i="9"/>
  <c r="BH147" i="9"/>
  <c r="BG147" i="9"/>
  <c r="BF147" i="9"/>
  <c r="X147" i="9"/>
  <c r="V147" i="9"/>
  <c r="T147" i="9"/>
  <c r="P147" i="9"/>
  <c r="BI143" i="9"/>
  <c r="BH143" i="9"/>
  <c r="BG143" i="9"/>
  <c r="BF143" i="9"/>
  <c r="X143" i="9"/>
  <c r="V143" i="9"/>
  <c r="T143" i="9"/>
  <c r="P143" i="9"/>
  <c r="BI140" i="9"/>
  <c r="BH140" i="9"/>
  <c r="BG140" i="9"/>
  <c r="BF140" i="9"/>
  <c r="X140" i="9"/>
  <c r="V140" i="9"/>
  <c r="T140" i="9"/>
  <c r="P140" i="9"/>
  <c r="BI136" i="9"/>
  <c r="BH136" i="9"/>
  <c r="BG136" i="9"/>
  <c r="BF136" i="9"/>
  <c r="X136" i="9"/>
  <c r="V136" i="9"/>
  <c r="T136" i="9"/>
  <c r="P136" i="9"/>
  <c r="BI134" i="9"/>
  <c r="BH134" i="9"/>
  <c r="BG134" i="9"/>
  <c r="BF134" i="9"/>
  <c r="X134" i="9"/>
  <c r="V134" i="9"/>
  <c r="T134" i="9"/>
  <c r="P134" i="9"/>
  <c r="BI132" i="9"/>
  <c r="BH132" i="9"/>
  <c r="BG132" i="9"/>
  <c r="BF132" i="9"/>
  <c r="X132" i="9"/>
  <c r="V132" i="9"/>
  <c r="T132" i="9"/>
  <c r="P132" i="9"/>
  <c r="BI130" i="9"/>
  <c r="BH130" i="9"/>
  <c r="BG130" i="9"/>
  <c r="BF130" i="9"/>
  <c r="X130" i="9"/>
  <c r="V130" i="9"/>
  <c r="T130" i="9"/>
  <c r="P130" i="9"/>
  <c r="BI128" i="9"/>
  <c r="BH128" i="9"/>
  <c r="BG128" i="9"/>
  <c r="BF128" i="9"/>
  <c r="X128" i="9"/>
  <c r="V128" i="9"/>
  <c r="T128" i="9"/>
  <c r="P128" i="9"/>
  <c r="F121" i="9"/>
  <c r="E119" i="9"/>
  <c r="F91" i="9"/>
  <c r="E89" i="9"/>
  <c r="J26" i="9"/>
  <c r="E26" i="9"/>
  <c r="J124" i="9" s="1"/>
  <c r="J25" i="9"/>
  <c r="J23" i="9"/>
  <c r="E23" i="9"/>
  <c r="J123" i="9" s="1"/>
  <c r="J22" i="9"/>
  <c r="J20" i="9"/>
  <c r="E20" i="9"/>
  <c r="F124" i="9" s="1"/>
  <c r="J19" i="9"/>
  <c r="J17" i="9"/>
  <c r="E17" i="9"/>
  <c r="F93" i="9" s="1"/>
  <c r="J16" i="9"/>
  <c r="J14" i="9"/>
  <c r="J121" i="9"/>
  <c r="E7" i="9"/>
  <c r="E85" i="9"/>
  <c r="K41" i="8"/>
  <c r="K40" i="8"/>
  <c r="BA105" i="1" s="1"/>
  <c r="K39" i="8"/>
  <c r="AZ105" i="1" s="1"/>
  <c r="BI273" i="8"/>
  <c r="BH273" i="8"/>
  <c r="BG273" i="8"/>
  <c r="BF273" i="8"/>
  <c r="X273" i="8"/>
  <c r="V273" i="8"/>
  <c r="T273" i="8"/>
  <c r="P273" i="8"/>
  <c r="BI270" i="8"/>
  <c r="BH270" i="8"/>
  <c r="BG270" i="8"/>
  <c r="BF270" i="8"/>
  <c r="X270" i="8"/>
  <c r="V270" i="8"/>
  <c r="T270" i="8"/>
  <c r="P270" i="8"/>
  <c r="BI267" i="8"/>
  <c r="BH267" i="8"/>
  <c r="BG267" i="8"/>
  <c r="BF267" i="8"/>
  <c r="X267" i="8"/>
  <c r="V267" i="8"/>
  <c r="T267" i="8"/>
  <c r="P267" i="8"/>
  <c r="BI265" i="8"/>
  <c r="BH265" i="8"/>
  <c r="BG265" i="8"/>
  <c r="BF265" i="8"/>
  <c r="X265" i="8"/>
  <c r="V265" i="8"/>
  <c r="T265" i="8"/>
  <c r="P265" i="8"/>
  <c r="BI263" i="8"/>
  <c r="BH263" i="8"/>
  <c r="BG263" i="8"/>
  <c r="BF263" i="8"/>
  <c r="X263" i="8"/>
  <c r="V263" i="8"/>
  <c r="T263" i="8"/>
  <c r="P263" i="8"/>
  <c r="BI261" i="8"/>
  <c r="BH261" i="8"/>
  <c r="BG261" i="8"/>
  <c r="BF261" i="8"/>
  <c r="X261" i="8"/>
  <c r="V261" i="8"/>
  <c r="T261" i="8"/>
  <c r="P261" i="8"/>
  <c r="BI259" i="8"/>
  <c r="BH259" i="8"/>
  <c r="BG259" i="8"/>
  <c r="BF259" i="8"/>
  <c r="X259" i="8"/>
  <c r="V259" i="8"/>
  <c r="T259" i="8"/>
  <c r="P259" i="8"/>
  <c r="BI257" i="8"/>
  <c r="BH257" i="8"/>
  <c r="BG257" i="8"/>
  <c r="BF257" i="8"/>
  <c r="X257" i="8"/>
  <c r="V257" i="8"/>
  <c r="T257" i="8"/>
  <c r="P257" i="8"/>
  <c r="BI255" i="8"/>
  <c r="BH255" i="8"/>
  <c r="BG255" i="8"/>
  <c r="BF255" i="8"/>
  <c r="X255" i="8"/>
  <c r="V255" i="8"/>
  <c r="T255" i="8"/>
  <c r="P255" i="8"/>
  <c r="BI253" i="8"/>
  <c r="BH253" i="8"/>
  <c r="BG253" i="8"/>
  <c r="BF253" i="8"/>
  <c r="X253" i="8"/>
  <c r="V253" i="8"/>
  <c r="T253" i="8"/>
  <c r="P253" i="8"/>
  <c r="BI251" i="8"/>
  <c r="BH251" i="8"/>
  <c r="BG251" i="8"/>
  <c r="BF251" i="8"/>
  <c r="X251" i="8"/>
  <c r="V251" i="8"/>
  <c r="T251" i="8"/>
  <c r="P251" i="8"/>
  <c r="BI249" i="8"/>
  <c r="BH249" i="8"/>
  <c r="BG249" i="8"/>
  <c r="BF249" i="8"/>
  <c r="X249" i="8"/>
  <c r="V249" i="8"/>
  <c r="T249" i="8"/>
  <c r="P249" i="8"/>
  <c r="BI247" i="8"/>
  <c r="BH247" i="8"/>
  <c r="BG247" i="8"/>
  <c r="BF247" i="8"/>
  <c r="X247" i="8"/>
  <c r="V247" i="8"/>
  <c r="T247" i="8"/>
  <c r="P247" i="8"/>
  <c r="BI245" i="8"/>
  <c r="BH245" i="8"/>
  <c r="BG245" i="8"/>
  <c r="BF245" i="8"/>
  <c r="X245" i="8"/>
  <c r="V245" i="8"/>
  <c r="T245" i="8"/>
  <c r="P245" i="8"/>
  <c r="BI243" i="8"/>
  <c r="BH243" i="8"/>
  <c r="BG243" i="8"/>
  <c r="BF243" i="8"/>
  <c r="X243" i="8"/>
  <c r="V243" i="8"/>
  <c r="T243" i="8"/>
  <c r="P243" i="8"/>
  <c r="BI241" i="8"/>
  <c r="BH241" i="8"/>
  <c r="BG241" i="8"/>
  <c r="BF241" i="8"/>
  <c r="X241" i="8"/>
  <c r="V241" i="8"/>
  <c r="T241" i="8"/>
  <c r="P241" i="8"/>
  <c r="BI239" i="8"/>
  <c r="BH239" i="8"/>
  <c r="BG239" i="8"/>
  <c r="BF239" i="8"/>
  <c r="X239" i="8"/>
  <c r="V239" i="8"/>
  <c r="T239" i="8"/>
  <c r="P239" i="8"/>
  <c r="BI237" i="8"/>
  <c r="BH237" i="8"/>
  <c r="BG237" i="8"/>
  <c r="BF237" i="8"/>
  <c r="X237" i="8"/>
  <c r="V237" i="8"/>
  <c r="T237" i="8"/>
  <c r="P237" i="8"/>
  <c r="BI235" i="8"/>
  <c r="BH235" i="8"/>
  <c r="BG235" i="8"/>
  <c r="BF235" i="8"/>
  <c r="X235" i="8"/>
  <c r="V235" i="8"/>
  <c r="T235" i="8"/>
  <c r="P235" i="8"/>
  <c r="BI233" i="8"/>
  <c r="BH233" i="8"/>
  <c r="BG233" i="8"/>
  <c r="BF233" i="8"/>
  <c r="X233" i="8"/>
  <c r="V233" i="8"/>
  <c r="T233" i="8"/>
  <c r="P233" i="8"/>
  <c r="BI231" i="8"/>
  <c r="BH231" i="8"/>
  <c r="BG231" i="8"/>
  <c r="BF231" i="8"/>
  <c r="X231" i="8"/>
  <c r="V231" i="8"/>
  <c r="T231" i="8"/>
  <c r="P231" i="8"/>
  <c r="BI229" i="8"/>
  <c r="BH229" i="8"/>
  <c r="BG229" i="8"/>
  <c r="BF229" i="8"/>
  <c r="X229" i="8"/>
  <c r="V229" i="8"/>
  <c r="T229" i="8"/>
  <c r="P229" i="8"/>
  <c r="BI227" i="8"/>
  <c r="BH227" i="8"/>
  <c r="BG227" i="8"/>
  <c r="BF227" i="8"/>
  <c r="X227" i="8"/>
  <c r="V227" i="8"/>
  <c r="T227" i="8"/>
  <c r="P227" i="8"/>
  <c r="BI225" i="8"/>
  <c r="BH225" i="8"/>
  <c r="BG225" i="8"/>
  <c r="BF225" i="8"/>
  <c r="X225" i="8"/>
  <c r="V225" i="8"/>
  <c r="T225" i="8"/>
  <c r="P225" i="8"/>
  <c r="BI223" i="8"/>
  <c r="BH223" i="8"/>
  <c r="BG223" i="8"/>
  <c r="BF223" i="8"/>
  <c r="X223" i="8"/>
  <c r="V223" i="8"/>
  <c r="T223" i="8"/>
  <c r="P223" i="8"/>
  <c r="BI221" i="8"/>
  <c r="BH221" i="8"/>
  <c r="BG221" i="8"/>
  <c r="BF221" i="8"/>
  <c r="X221" i="8"/>
  <c r="V221" i="8"/>
  <c r="T221" i="8"/>
  <c r="P221" i="8"/>
  <c r="BI219" i="8"/>
  <c r="BH219" i="8"/>
  <c r="BG219" i="8"/>
  <c r="BF219" i="8"/>
  <c r="X219" i="8"/>
  <c r="V219" i="8"/>
  <c r="T219" i="8"/>
  <c r="P219" i="8"/>
  <c r="BI217" i="8"/>
  <c r="BH217" i="8"/>
  <c r="BG217" i="8"/>
  <c r="BF217" i="8"/>
  <c r="X217" i="8"/>
  <c r="V217" i="8"/>
  <c r="T217" i="8"/>
  <c r="P217" i="8"/>
  <c r="BI215" i="8"/>
  <c r="BH215" i="8"/>
  <c r="BG215" i="8"/>
  <c r="BF215" i="8"/>
  <c r="X215" i="8"/>
  <c r="V215" i="8"/>
  <c r="T215" i="8"/>
  <c r="P215" i="8"/>
  <c r="BI213" i="8"/>
  <c r="BH213" i="8"/>
  <c r="BG213" i="8"/>
  <c r="BF213" i="8"/>
  <c r="X213" i="8"/>
  <c r="V213" i="8"/>
  <c r="T213" i="8"/>
  <c r="P213" i="8"/>
  <c r="BI211" i="8"/>
  <c r="BH211" i="8"/>
  <c r="BG211" i="8"/>
  <c r="BF211" i="8"/>
  <c r="X211" i="8"/>
  <c r="V211" i="8"/>
  <c r="T211" i="8"/>
  <c r="P211" i="8"/>
  <c r="BI209" i="8"/>
  <c r="BH209" i="8"/>
  <c r="BG209" i="8"/>
  <c r="BF209" i="8"/>
  <c r="X209" i="8"/>
  <c r="V209" i="8"/>
  <c r="T209" i="8"/>
  <c r="P209" i="8"/>
  <c r="BI207" i="8"/>
  <c r="BH207" i="8"/>
  <c r="BG207" i="8"/>
  <c r="BF207" i="8"/>
  <c r="X207" i="8"/>
  <c r="V207" i="8"/>
  <c r="T207" i="8"/>
  <c r="P207" i="8"/>
  <c r="BI205" i="8"/>
  <c r="BH205" i="8"/>
  <c r="BG205" i="8"/>
  <c r="BF205" i="8"/>
  <c r="X205" i="8"/>
  <c r="V205" i="8"/>
  <c r="T205" i="8"/>
  <c r="P205" i="8"/>
  <c r="BI203" i="8"/>
  <c r="BH203" i="8"/>
  <c r="BG203" i="8"/>
  <c r="BF203" i="8"/>
  <c r="X203" i="8"/>
  <c r="V203" i="8"/>
  <c r="T203" i="8"/>
  <c r="P203" i="8"/>
  <c r="BI201" i="8"/>
  <c r="BH201" i="8"/>
  <c r="BG201" i="8"/>
  <c r="BF201" i="8"/>
  <c r="X201" i="8"/>
  <c r="V201" i="8"/>
  <c r="T201" i="8"/>
  <c r="P201" i="8"/>
  <c r="BI199" i="8"/>
  <c r="BH199" i="8"/>
  <c r="BG199" i="8"/>
  <c r="BF199" i="8"/>
  <c r="X199" i="8"/>
  <c r="V199" i="8"/>
  <c r="T199" i="8"/>
  <c r="P199" i="8"/>
  <c r="BI197" i="8"/>
  <c r="BH197" i="8"/>
  <c r="BG197" i="8"/>
  <c r="BF197" i="8"/>
  <c r="X197" i="8"/>
  <c r="V197" i="8"/>
  <c r="T197" i="8"/>
  <c r="P197" i="8"/>
  <c r="BI195" i="8"/>
  <c r="BH195" i="8"/>
  <c r="BG195" i="8"/>
  <c r="BF195" i="8"/>
  <c r="X195" i="8"/>
  <c r="V195" i="8"/>
  <c r="T195" i="8"/>
  <c r="P195" i="8"/>
  <c r="BI193" i="8"/>
  <c r="BH193" i="8"/>
  <c r="BG193" i="8"/>
  <c r="BF193" i="8"/>
  <c r="X193" i="8"/>
  <c r="V193" i="8"/>
  <c r="T193" i="8"/>
  <c r="P193" i="8"/>
  <c r="BI191" i="8"/>
  <c r="BH191" i="8"/>
  <c r="BG191" i="8"/>
  <c r="BF191" i="8"/>
  <c r="X191" i="8"/>
  <c r="V191" i="8"/>
  <c r="T191" i="8"/>
  <c r="P191" i="8"/>
  <c r="BI189" i="8"/>
  <c r="BH189" i="8"/>
  <c r="BG189" i="8"/>
  <c r="BF189" i="8"/>
  <c r="X189" i="8"/>
  <c r="V189" i="8"/>
  <c r="T189" i="8"/>
  <c r="P189" i="8"/>
  <c r="BI187" i="8"/>
  <c r="BH187" i="8"/>
  <c r="BG187" i="8"/>
  <c r="BF187" i="8"/>
  <c r="X187" i="8"/>
  <c r="V187" i="8"/>
  <c r="T187" i="8"/>
  <c r="P187" i="8"/>
  <c r="BI185" i="8"/>
  <c r="BH185" i="8"/>
  <c r="BG185" i="8"/>
  <c r="BF185" i="8"/>
  <c r="X185" i="8"/>
  <c r="V185" i="8"/>
  <c r="T185" i="8"/>
  <c r="P185" i="8"/>
  <c r="BI183" i="8"/>
  <c r="BH183" i="8"/>
  <c r="BG183" i="8"/>
  <c r="BF183" i="8"/>
  <c r="X183" i="8"/>
  <c r="V183" i="8"/>
  <c r="T183" i="8"/>
  <c r="P183" i="8"/>
  <c r="BI181" i="8"/>
  <c r="BH181" i="8"/>
  <c r="BG181" i="8"/>
  <c r="BF181" i="8"/>
  <c r="X181" i="8"/>
  <c r="V181" i="8"/>
  <c r="T181" i="8"/>
  <c r="P181" i="8"/>
  <c r="BI179" i="8"/>
  <c r="BH179" i="8"/>
  <c r="BG179" i="8"/>
  <c r="BF179" i="8"/>
  <c r="X179" i="8"/>
  <c r="V179" i="8"/>
  <c r="T179" i="8"/>
  <c r="P179" i="8"/>
  <c r="BI177" i="8"/>
  <c r="BH177" i="8"/>
  <c r="BG177" i="8"/>
  <c r="BF177" i="8"/>
  <c r="X177" i="8"/>
  <c r="V177" i="8"/>
  <c r="T177" i="8"/>
  <c r="P177" i="8"/>
  <c r="BI175" i="8"/>
  <c r="BH175" i="8"/>
  <c r="BG175" i="8"/>
  <c r="BF175" i="8"/>
  <c r="X175" i="8"/>
  <c r="V175" i="8"/>
  <c r="T175" i="8"/>
  <c r="P175" i="8"/>
  <c r="BI173" i="8"/>
  <c r="BH173" i="8"/>
  <c r="BG173" i="8"/>
  <c r="BF173" i="8"/>
  <c r="X173" i="8"/>
  <c r="V173" i="8"/>
  <c r="T173" i="8"/>
  <c r="P173" i="8"/>
  <c r="BI171" i="8"/>
  <c r="BH171" i="8"/>
  <c r="BG171" i="8"/>
  <c r="BF171" i="8"/>
  <c r="X171" i="8"/>
  <c r="V171" i="8"/>
  <c r="T171" i="8"/>
  <c r="P171" i="8"/>
  <c r="BI169" i="8"/>
  <c r="BH169" i="8"/>
  <c r="BG169" i="8"/>
  <c r="BF169" i="8"/>
  <c r="X169" i="8"/>
  <c r="V169" i="8"/>
  <c r="T169" i="8"/>
  <c r="P169" i="8"/>
  <c r="BI167" i="8"/>
  <c r="BH167" i="8"/>
  <c r="BG167" i="8"/>
  <c r="BF167" i="8"/>
  <c r="X167" i="8"/>
  <c r="V167" i="8"/>
  <c r="T167" i="8"/>
  <c r="P167" i="8"/>
  <c r="BI165" i="8"/>
  <c r="BH165" i="8"/>
  <c r="BG165" i="8"/>
  <c r="BF165" i="8"/>
  <c r="X165" i="8"/>
  <c r="V165" i="8"/>
  <c r="T165" i="8"/>
  <c r="P165" i="8"/>
  <c r="BI163" i="8"/>
  <c r="BH163" i="8"/>
  <c r="BG163" i="8"/>
  <c r="BF163" i="8"/>
  <c r="X163" i="8"/>
  <c r="V163" i="8"/>
  <c r="T163" i="8"/>
  <c r="P163" i="8"/>
  <c r="BI161" i="8"/>
  <c r="BH161" i="8"/>
  <c r="BG161" i="8"/>
  <c r="BF161" i="8"/>
  <c r="X161" i="8"/>
  <c r="V161" i="8"/>
  <c r="T161" i="8"/>
  <c r="P161" i="8"/>
  <c r="BI159" i="8"/>
  <c r="BH159" i="8"/>
  <c r="BG159" i="8"/>
  <c r="BF159" i="8"/>
  <c r="X159" i="8"/>
  <c r="V159" i="8"/>
  <c r="T159" i="8"/>
  <c r="P159" i="8"/>
  <c r="BI157" i="8"/>
  <c r="BH157" i="8"/>
  <c r="BG157" i="8"/>
  <c r="BF157" i="8"/>
  <c r="X157" i="8"/>
  <c r="V157" i="8"/>
  <c r="T157" i="8"/>
  <c r="P157" i="8"/>
  <c r="BI155" i="8"/>
  <c r="BH155" i="8"/>
  <c r="BG155" i="8"/>
  <c r="BF155" i="8"/>
  <c r="X155" i="8"/>
  <c r="V155" i="8"/>
  <c r="T155" i="8"/>
  <c r="P155" i="8"/>
  <c r="BI153" i="8"/>
  <c r="BH153" i="8"/>
  <c r="BG153" i="8"/>
  <c r="BF153" i="8"/>
  <c r="X153" i="8"/>
  <c r="V153" i="8"/>
  <c r="T153" i="8"/>
  <c r="P153" i="8"/>
  <c r="BI151" i="8"/>
  <c r="BH151" i="8"/>
  <c r="BG151" i="8"/>
  <c r="BF151" i="8"/>
  <c r="X151" i="8"/>
  <c r="V151" i="8"/>
  <c r="T151" i="8"/>
  <c r="P151" i="8"/>
  <c r="BI149" i="8"/>
  <c r="BH149" i="8"/>
  <c r="BG149" i="8"/>
  <c r="BF149" i="8"/>
  <c r="X149" i="8"/>
  <c r="V149" i="8"/>
  <c r="T149" i="8"/>
  <c r="P149" i="8"/>
  <c r="BI147" i="8"/>
  <c r="BH147" i="8"/>
  <c r="BG147" i="8"/>
  <c r="BF147" i="8"/>
  <c r="X147" i="8"/>
  <c r="V147" i="8"/>
  <c r="T147" i="8"/>
  <c r="P147" i="8"/>
  <c r="BI145" i="8"/>
  <c r="BH145" i="8"/>
  <c r="BG145" i="8"/>
  <c r="BF145" i="8"/>
  <c r="X145" i="8"/>
  <c r="V145" i="8"/>
  <c r="T145" i="8"/>
  <c r="P145" i="8"/>
  <c r="BI142" i="8"/>
  <c r="BH142" i="8"/>
  <c r="BG142" i="8"/>
  <c r="BF142" i="8"/>
  <c r="X142" i="8"/>
  <c r="V142" i="8"/>
  <c r="T142" i="8"/>
  <c r="P142" i="8"/>
  <c r="BI140" i="8"/>
  <c r="BH140" i="8"/>
  <c r="BG140" i="8"/>
  <c r="BF140" i="8"/>
  <c r="X140" i="8"/>
  <c r="V140" i="8"/>
  <c r="T140" i="8"/>
  <c r="P140" i="8"/>
  <c r="BI138" i="8"/>
  <c r="BH138" i="8"/>
  <c r="BG138" i="8"/>
  <c r="BF138" i="8"/>
  <c r="X138" i="8"/>
  <c r="V138" i="8"/>
  <c r="T138" i="8"/>
  <c r="P138" i="8"/>
  <c r="BI136" i="8"/>
  <c r="BH136" i="8"/>
  <c r="BG136" i="8"/>
  <c r="BF136" i="8"/>
  <c r="X136" i="8"/>
  <c r="V136" i="8"/>
  <c r="T136" i="8"/>
  <c r="P136" i="8"/>
  <c r="BI134" i="8"/>
  <c r="BH134" i="8"/>
  <c r="BG134" i="8"/>
  <c r="BF134" i="8"/>
  <c r="X134" i="8"/>
  <c r="V134" i="8"/>
  <c r="T134" i="8"/>
  <c r="P134" i="8"/>
  <c r="BI132" i="8"/>
  <c r="BH132" i="8"/>
  <c r="BG132" i="8"/>
  <c r="BF132" i="8"/>
  <c r="X132" i="8"/>
  <c r="V132" i="8"/>
  <c r="T132" i="8"/>
  <c r="P132" i="8"/>
  <c r="BI130" i="8"/>
  <c r="BH130" i="8"/>
  <c r="BG130" i="8"/>
  <c r="BF130" i="8"/>
  <c r="X130" i="8"/>
  <c r="V130" i="8"/>
  <c r="T130" i="8"/>
  <c r="P130" i="8"/>
  <c r="BI128" i="8"/>
  <c r="BH128" i="8"/>
  <c r="BG128" i="8"/>
  <c r="BF128" i="8"/>
  <c r="X128" i="8"/>
  <c r="V128" i="8"/>
  <c r="T128" i="8"/>
  <c r="P128" i="8"/>
  <c r="BI126" i="8"/>
  <c r="BH126" i="8"/>
  <c r="BG126" i="8"/>
  <c r="BF126" i="8"/>
  <c r="X126" i="8"/>
  <c r="V126" i="8"/>
  <c r="T126" i="8"/>
  <c r="P126" i="8"/>
  <c r="F117" i="8"/>
  <c r="E115" i="8"/>
  <c r="F91" i="8"/>
  <c r="E89" i="8"/>
  <c r="J26" i="8"/>
  <c r="E26" i="8"/>
  <c r="J120" i="8" s="1"/>
  <c r="J25" i="8"/>
  <c r="J23" i="8"/>
  <c r="E23" i="8"/>
  <c r="J119" i="8" s="1"/>
  <c r="J22" i="8"/>
  <c r="J20" i="8"/>
  <c r="E20" i="8"/>
  <c r="F94" i="8" s="1"/>
  <c r="J19" i="8"/>
  <c r="J17" i="8"/>
  <c r="E17" i="8"/>
  <c r="F93" i="8" s="1"/>
  <c r="J16" i="8"/>
  <c r="J14" i="8"/>
  <c r="J117" i="8" s="1"/>
  <c r="E7" i="8"/>
  <c r="E111" i="8"/>
  <c r="K41" i="7"/>
  <c r="K40" i="7"/>
  <c r="BA103" i="1" s="1"/>
  <c r="K39" i="7"/>
  <c r="AZ103" i="1"/>
  <c r="BI163" i="7"/>
  <c r="BH163" i="7"/>
  <c r="BG163" i="7"/>
  <c r="BF163" i="7"/>
  <c r="X163" i="7"/>
  <c r="X162" i="7" s="1"/>
  <c r="X161" i="7" s="1"/>
  <c r="V163" i="7"/>
  <c r="V162" i="7" s="1"/>
  <c r="V161" i="7" s="1"/>
  <c r="T163" i="7"/>
  <c r="T162" i="7"/>
  <c r="T161" i="7" s="1"/>
  <c r="P163" i="7"/>
  <c r="BI158" i="7"/>
  <c r="BH158" i="7"/>
  <c r="BG158" i="7"/>
  <c r="BF158" i="7"/>
  <c r="X158" i="7"/>
  <c r="X157" i="7"/>
  <c r="V158" i="7"/>
  <c r="V157" i="7" s="1"/>
  <c r="T158" i="7"/>
  <c r="T157" i="7"/>
  <c r="P158" i="7"/>
  <c r="BI154" i="7"/>
  <c r="BH154" i="7"/>
  <c r="BG154" i="7"/>
  <c r="BF154" i="7"/>
  <c r="X154" i="7"/>
  <c r="X153" i="7"/>
  <c r="V154" i="7"/>
  <c r="V153" i="7" s="1"/>
  <c r="T154" i="7"/>
  <c r="T153" i="7"/>
  <c r="P154" i="7"/>
  <c r="BI150" i="7"/>
  <c r="BH150" i="7"/>
  <c r="BG150" i="7"/>
  <c r="BF150" i="7"/>
  <c r="X150" i="7"/>
  <c r="V150" i="7"/>
  <c r="T150" i="7"/>
  <c r="P150" i="7"/>
  <c r="BK150" i="7" s="1"/>
  <c r="BI147" i="7"/>
  <c r="BH147" i="7"/>
  <c r="BG147" i="7"/>
  <c r="BF147" i="7"/>
  <c r="X147" i="7"/>
  <c r="V147" i="7"/>
  <c r="T147" i="7"/>
  <c r="P147" i="7"/>
  <c r="BK147" i="7" s="1"/>
  <c r="BI143" i="7"/>
  <c r="BH143" i="7"/>
  <c r="BG143" i="7"/>
  <c r="BF143" i="7"/>
  <c r="X143" i="7"/>
  <c r="V143" i="7"/>
  <c r="T143" i="7"/>
  <c r="P143" i="7"/>
  <c r="BI140" i="7"/>
  <c r="BH140" i="7"/>
  <c r="BG140" i="7"/>
  <c r="BF140" i="7"/>
  <c r="X140" i="7"/>
  <c r="V140" i="7"/>
  <c r="T140" i="7"/>
  <c r="P140" i="7"/>
  <c r="BI136" i="7"/>
  <c r="BH136" i="7"/>
  <c r="BG136" i="7"/>
  <c r="BF136" i="7"/>
  <c r="X136" i="7"/>
  <c r="V136" i="7"/>
  <c r="T136" i="7"/>
  <c r="P136" i="7"/>
  <c r="BK136" i="7" s="1"/>
  <c r="BI134" i="7"/>
  <c r="BH134" i="7"/>
  <c r="BG134" i="7"/>
  <c r="BF134" i="7"/>
  <c r="X134" i="7"/>
  <c r="V134" i="7"/>
  <c r="T134" i="7"/>
  <c r="P134" i="7"/>
  <c r="K134" i="7" s="1"/>
  <c r="BI132" i="7"/>
  <c r="BH132" i="7"/>
  <c r="BG132" i="7"/>
  <c r="BF132" i="7"/>
  <c r="X132" i="7"/>
  <c r="V132" i="7"/>
  <c r="T132" i="7"/>
  <c r="P132" i="7"/>
  <c r="BI130" i="7"/>
  <c r="BH130" i="7"/>
  <c r="BG130" i="7"/>
  <c r="BF130" i="7"/>
  <c r="X130" i="7"/>
  <c r="V130" i="7"/>
  <c r="T130" i="7"/>
  <c r="P130" i="7"/>
  <c r="BI128" i="7"/>
  <c r="BH128" i="7"/>
  <c r="BG128" i="7"/>
  <c r="BF128" i="7"/>
  <c r="X128" i="7"/>
  <c r="V128" i="7"/>
  <c r="T128" i="7"/>
  <c r="P128" i="7"/>
  <c r="F121" i="7"/>
  <c r="E119" i="7"/>
  <c r="F91" i="7"/>
  <c r="E89" i="7"/>
  <c r="J26" i="7"/>
  <c r="E26" i="7"/>
  <c r="J124" i="7" s="1"/>
  <c r="J25" i="7"/>
  <c r="J23" i="7"/>
  <c r="E23" i="7"/>
  <c r="J123" i="7" s="1"/>
  <c r="J22" i="7"/>
  <c r="J20" i="7"/>
  <c r="E20" i="7"/>
  <c r="F124" i="7" s="1"/>
  <c r="J19" i="7"/>
  <c r="J17" i="7"/>
  <c r="E17" i="7"/>
  <c r="F123" i="7" s="1"/>
  <c r="J16" i="7"/>
  <c r="J14" i="7"/>
  <c r="J121" i="7" s="1"/>
  <c r="E7" i="7"/>
  <c r="E115" i="7"/>
  <c r="K41" i="6"/>
  <c r="K40" i="6"/>
  <c r="BA102" i="1" s="1"/>
  <c r="K39" i="6"/>
  <c r="AZ102" i="1" s="1"/>
  <c r="BI374" i="6"/>
  <c r="BH374" i="6"/>
  <c r="BG374" i="6"/>
  <c r="BF374" i="6"/>
  <c r="X374" i="6"/>
  <c r="V374" i="6"/>
  <c r="T374" i="6"/>
  <c r="P374" i="6"/>
  <c r="BI371" i="6"/>
  <c r="BH371" i="6"/>
  <c r="BG371" i="6"/>
  <c r="BF371" i="6"/>
  <c r="X371" i="6"/>
  <c r="V371" i="6"/>
  <c r="T371" i="6"/>
  <c r="P371" i="6"/>
  <c r="BI368" i="6"/>
  <c r="BH368" i="6"/>
  <c r="BG368" i="6"/>
  <c r="BF368" i="6"/>
  <c r="X368" i="6"/>
  <c r="V368" i="6"/>
  <c r="T368" i="6"/>
  <c r="P368" i="6"/>
  <c r="BI365" i="6"/>
  <c r="BH365" i="6"/>
  <c r="BG365" i="6"/>
  <c r="BF365" i="6"/>
  <c r="X365" i="6"/>
  <c r="V365" i="6"/>
  <c r="T365" i="6"/>
  <c r="P365" i="6"/>
  <c r="BI362" i="6"/>
  <c r="BH362" i="6"/>
  <c r="BG362" i="6"/>
  <c r="BF362" i="6"/>
  <c r="X362" i="6"/>
  <c r="V362" i="6"/>
  <c r="T362" i="6"/>
  <c r="P362" i="6"/>
  <c r="BI359" i="6"/>
  <c r="BH359" i="6"/>
  <c r="BG359" i="6"/>
  <c r="BF359" i="6"/>
  <c r="X359" i="6"/>
  <c r="V359" i="6"/>
  <c r="T359" i="6"/>
  <c r="P359" i="6"/>
  <c r="BI357" i="6"/>
  <c r="BH357" i="6"/>
  <c r="BG357" i="6"/>
  <c r="BF357" i="6"/>
  <c r="X357" i="6"/>
  <c r="V357" i="6"/>
  <c r="T357" i="6"/>
  <c r="P357" i="6"/>
  <c r="BI355" i="6"/>
  <c r="BH355" i="6"/>
  <c r="BG355" i="6"/>
  <c r="BF355" i="6"/>
  <c r="X355" i="6"/>
  <c r="V355" i="6"/>
  <c r="T355" i="6"/>
  <c r="P355" i="6"/>
  <c r="BI353" i="6"/>
  <c r="BH353" i="6"/>
  <c r="BG353" i="6"/>
  <c r="BF353" i="6"/>
  <c r="X353" i="6"/>
  <c r="V353" i="6"/>
  <c r="T353" i="6"/>
  <c r="P353" i="6"/>
  <c r="BI351" i="6"/>
  <c r="BH351" i="6"/>
  <c r="BG351" i="6"/>
  <c r="BF351" i="6"/>
  <c r="X351" i="6"/>
  <c r="V351" i="6"/>
  <c r="T351" i="6"/>
  <c r="P351" i="6"/>
  <c r="BI349" i="6"/>
  <c r="BH349" i="6"/>
  <c r="BG349" i="6"/>
  <c r="BF349" i="6"/>
  <c r="X349" i="6"/>
  <c r="V349" i="6"/>
  <c r="T349" i="6"/>
  <c r="P349" i="6"/>
  <c r="BI347" i="6"/>
  <c r="BH347" i="6"/>
  <c r="BG347" i="6"/>
  <c r="BF347" i="6"/>
  <c r="X347" i="6"/>
  <c r="V347" i="6"/>
  <c r="T347" i="6"/>
  <c r="P347" i="6"/>
  <c r="BI345" i="6"/>
  <c r="BH345" i="6"/>
  <c r="BG345" i="6"/>
  <c r="BF345" i="6"/>
  <c r="X345" i="6"/>
  <c r="V345" i="6"/>
  <c r="T345" i="6"/>
  <c r="P345" i="6"/>
  <c r="BI343" i="6"/>
  <c r="BH343" i="6"/>
  <c r="BG343" i="6"/>
  <c r="BF343" i="6"/>
  <c r="X343" i="6"/>
  <c r="V343" i="6"/>
  <c r="T343" i="6"/>
  <c r="P343" i="6"/>
  <c r="BI341" i="6"/>
  <c r="BH341" i="6"/>
  <c r="BG341" i="6"/>
  <c r="BF341" i="6"/>
  <c r="X341" i="6"/>
  <c r="V341" i="6"/>
  <c r="T341" i="6"/>
  <c r="P341" i="6"/>
  <c r="BI339" i="6"/>
  <c r="BH339" i="6"/>
  <c r="BG339" i="6"/>
  <c r="BF339" i="6"/>
  <c r="X339" i="6"/>
  <c r="V339" i="6"/>
  <c r="T339" i="6"/>
  <c r="P339" i="6"/>
  <c r="BI337" i="6"/>
  <c r="BH337" i="6"/>
  <c r="BG337" i="6"/>
  <c r="BF337" i="6"/>
  <c r="X337" i="6"/>
  <c r="V337" i="6"/>
  <c r="T337" i="6"/>
  <c r="P337" i="6"/>
  <c r="BI335" i="6"/>
  <c r="BH335" i="6"/>
  <c r="BG335" i="6"/>
  <c r="BF335" i="6"/>
  <c r="X335" i="6"/>
  <c r="V335" i="6"/>
  <c r="T335" i="6"/>
  <c r="P335" i="6"/>
  <c r="BI333" i="6"/>
  <c r="BH333" i="6"/>
  <c r="BG333" i="6"/>
  <c r="BF333" i="6"/>
  <c r="X333" i="6"/>
  <c r="V333" i="6"/>
  <c r="T333" i="6"/>
  <c r="P333" i="6"/>
  <c r="BI331" i="6"/>
  <c r="BH331" i="6"/>
  <c r="BG331" i="6"/>
  <c r="BF331" i="6"/>
  <c r="X331" i="6"/>
  <c r="V331" i="6"/>
  <c r="T331" i="6"/>
  <c r="P331" i="6"/>
  <c r="BI329" i="6"/>
  <c r="BH329" i="6"/>
  <c r="BG329" i="6"/>
  <c r="BF329" i="6"/>
  <c r="X329" i="6"/>
  <c r="V329" i="6"/>
  <c r="T329" i="6"/>
  <c r="P329" i="6"/>
  <c r="BI327" i="6"/>
  <c r="BH327" i="6"/>
  <c r="BG327" i="6"/>
  <c r="BF327" i="6"/>
  <c r="X327" i="6"/>
  <c r="V327" i="6"/>
  <c r="T327" i="6"/>
  <c r="P327" i="6"/>
  <c r="BI325" i="6"/>
  <c r="BH325" i="6"/>
  <c r="BG325" i="6"/>
  <c r="BF325" i="6"/>
  <c r="X325" i="6"/>
  <c r="V325" i="6"/>
  <c r="T325" i="6"/>
  <c r="P325" i="6"/>
  <c r="BI323" i="6"/>
  <c r="BH323" i="6"/>
  <c r="BG323" i="6"/>
  <c r="BF323" i="6"/>
  <c r="X323" i="6"/>
  <c r="V323" i="6"/>
  <c r="T323" i="6"/>
  <c r="P323" i="6"/>
  <c r="BI321" i="6"/>
  <c r="BH321" i="6"/>
  <c r="BG321" i="6"/>
  <c r="BF321" i="6"/>
  <c r="X321" i="6"/>
  <c r="V321" i="6"/>
  <c r="T321" i="6"/>
  <c r="P321" i="6"/>
  <c r="BI319" i="6"/>
  <c r="BH319" i="6"/>
  <c r="BG319" i="6"/>
  <c r="BF319" i="6"/>
  <c r="X319" i="6"/>
  <c r="V319" i="6"/>
  <c r="T319" i="6"/>
  <c r="P319" i="6"/>
  <c r="BI317" i="6"/>
  <c r="BH317" i="6"/>
  <c r="BG317" i="6"/>
  <c r="BF317" i="6"/>
  <c r="X317" i="6"/>
  <c r="V317" i="6"/>
  <c r="T317" i="6"/>
  <c r="P317" i="6"/>
  <c r="BI315" i="6"/>
  <c r="BH315" i="6"/>
  <c r="BG315" i="6"/>
  <c r="BF315" i="6"/>
  <c r="X315" i="6"/>
  <c r="V315" i="6"/>
  <c r="T315" i="6"/>
  <c r="P315" i="6"/>
  <c r="BI313" i="6"/>
  <c r="BH313" i="6"/>
  <c r="BG313" i="6"/>
  <c r="BF313" i="6"/>
  <c r="X313" i="6"/>
  <c r="V313" i="6"/>
  <c r="T313" i="6"/>
  <c r="P313" i="6"/>
  <c r="BI311" i="6"/>
  <c r="BH311" i="6"/>
  <c r="BG311" i="6"/>
  <c r="BF311" i="6"/>
  <c r="X311" i="6"/>
  <c r="V311" i="6"/>
  <c r="T311" i="6"/>
  <c r="P311" i="6"/>
  <c r="BI309" i="6"/>
  <c r="BH309" i="6"/>
  <c r="BG309" i="6"/>
  <c r="BF309" i="6"/>
  <c r="X309" i="6"/>
  <c r="V309" i="6"/>
  <c r="T309" i="6"/>
  <c r="P309" i="6"/>
  <c r="BI307" i="6"/>
  <c r="BH307" i="6"/>
  <c r="BG307" i="6"/>
  <c r="BF307" i="6"/>
  <c r="X307" i="6"/>
  <c r="V307" i="6"/>
  <c r="T307" i="6"/>
  <c r="P307" i="6"/>
  <c r="BI305" i="6"/>
  <c r="BH305" i="6"/>
  <c r="BG305" i="6"/>
  <c r="BF305" i="6"/>
  <c r="X305" i="6"/>
  <c r="V305" i="6"/>
  <c r="T305" i="6"/>
  <c r="P305" i="6"/>
  <c r="BI303" i="6"/>
  <c r="BH303" i="6"/>
  <c r="BG303" i="6"/>
  <c r="BF303" i="6"/>
  <c r="X303" i="6"/>
  <c r="V303" i="6"/>
  <c r="T303" i="6"/>
  <c r="P303" i="6"/>
  <c r="BI301" i="6"/>
  <c r="BH301" i="6"/>
  <c r="BG301" i="6"/>
  <c r="BF301" i="6"/>
  <c r="X301" i="6"/>
  <c r="V301" i="6"/>
  <c r="T301" i="6"/>
  <c r="P301" i="6"/>
  <c r="BI299" i="6"/>
  <c r="BH299" i="6"/>
  <c r="BG299" i="6"/>
  <c r="BF299" i="6"/>
  <c r="X299" i="6"/>
  <c r="V299" i="6"/>
  <c r="T299" i="6"/>
  <c r="P299" i="6"/>
  <c r="BI297" i="6"/>
  <c r="BH297" i="6"/>
  <c r="BG297" i="6"/>
  <c r="BF297" i="6"/>
  <c r="X297" i="6"/>
  <c r="V297" i="6"/>
  <c r="T297" i="6"/>
  <c r="P297" i="6"/>
  <c r="BI295" i="6"/>
  <c r="BH295" i="6"/>
  <c r="BG295" i="6"/>
  <c r="BF295" i="6"/>
  <c r="X295" i="6"/>
  <c r="V295" i="6"/>
  <c r="T295" i="6"/>
  <c r="P295" i="6"/>
  <c r="BI293" i="6"/>
  <c r="BH293" i="6"/>
  <c r="BG293" i="6"/>
  <c r="BF293" i="6"/>
  <c r="X293" i="6"/>
  <c r="V293" i="6"/>
  <c r="T293" i="6"/>
  <c r="P293" i="6"/>
  <c r="BI291" i="6"/>
  <c r="BH291" i="6"/>
  <c r="BG291" i="6"/>
  <c r="BF291" i="6"/>
  <c r="X291" i="6"/>
  <c r="V291" i="6"/>
  <c r="T291" i="6"/>
  <c r="P291" i="6"/>
  <c r="BI289" i="6"/>
  <c r="BH289" i="6"/>
  <c r="BG289" i="6"/>
  <c r="BF289" i="6"/>
  <c r="X289" i="6"/>
  <c r="V289" i="6"/>
  <c r="T289" i="6"/>
  <c r="P289" i="6"/>
  <c r="BI287" i="6"/>
  <c r="BH287" i="6"/>
  <c r="BG287" i="6"/>
  <c r="BF287" i="6"/>
  <c r="X287" i="6"/>
  <c r="V287" i="6"/>
  <c r="T287" i="6"/>
  <c r="P287" i="6"/>
  <c r="BI285" i="6"/>
  <c r="BH285" i="6"/>
  <c r="BG285" i="6"/>
  <c r="BF285" i="6"/>
  <c r="X285" i="6"/>
  <c r="V285" i="6"/>
  <c r="T285" i="6"/>
  <c r="P285" i="6"/>
  <c r="BI283" i="6"/>
  <c r="BH283" i="6"/>
  <c r="BG283" i="6"/>
  <c r="BF283" i="6"/>
  <c r="X283" i="6"/>
  <c r="V283" i="6"/>
  <c r="T283" i="6"/>
  <c r="P283" i="6"/>
  <c r="BI281" i="6"/>
  <c r="BH281" i="6"/>
  <c r="BG281" i="6"/>
  <c r="BF281" i="6"/>
  <c r="X281" i="6"/>
  <c r="V281" i="6"/>
  <c r="T281" i="6"/>
  <c r="P281" i="6"/>
  <c r="BI279" i="6"/>
  <c r="BH279" i="6"/>
  <c r="BG279" i="6"/>
  <c r="BF279" i="6"/>
  <c r="X279" i="6"/>
  <c r="V279" i="6"/>
  <c r="T279" i="6"/>
  <c r="P279" i="6"/>
  <c r="BI277" i="6"/>
  <c r="BH277" i="6"/>
  <c r="BG277" i="6"/>
  <c r="BF277" i="6"/>
  <c r="X277" i="6"/>
  <c r="V277" i="6"/>
  <c r="T277" i="6"/>
  <c r="P277" i="6"/>
  <c r="BI275" i="6"/>
  <c r="BH275" i="6"/>
  <c r="BG275" i="6"/>
  <c r="BF275" i="6"/>
  <c r="X275" i="6"/>
  <c r="V275" i="6"/>
  <c r="T275" i="6"/>
  <c r="P275" i="6"/>
  <c r="BI273" i="6"/>
  <c r="BH273" i="6"/>
  <c r="BG273" i="6"/>
  <c r="BF273" i="6"/>
  <c r="X273" i="6"/>
  <c r="V273" i="6"/>
  <c r="T273" i="6"/>
  <c r="P273" i="6"/>
  <c r="BI271" i="6"/>
  <c r="BH271" i="6"/>
  <c r="BG271" i="6"/>
  <c r="BF271" i="6"/>
  <c r="X271" i="6"/>
  <c r="V271" i="6"/>
  <c r="T271" i="6"/>
  <c r="P271" i="6"/>
  <c r="BI269" i="6"/>
  <c r="BH269" i="6"/>
  <c r="BG269" i="6"/>
  <c r="BF269" i="6"/>
  <c r="X269" i="6"/>
  <c r="V269" i="6"/>
  <c r="T269" i="6"/>
  <c r="P269" i="6"/>
  <c r="BI267" i="6"/>
  <c r="BH267" i="6"/>
  <c r="BG267" i="6"/>
  <c r="BF267" i="6"/>
  <c r="X267" i="6"/>
  <c r="V267" i="6"/>
  <c r="T267" i="6"/>
  <c r="P267" i="6"/>
  <c r="BI265" i="6"/>
  <c r="BH265" i="6"/>
  <c r="BG265" i="6"/>
  <c r="BF265" i="6"/>
  <c r="X265" i="6"/>
  <c r="V265" i="6"/>
  <c r="T265" i="6"/>
  <c r="P265" i="6"/>
  <c r="BI263" i="6"/>
  <c r="BH263" i="6"/>
  <c r="BG263" i="6"/>
  <c r="BF263" i="6"/>
  <c r="X263" i="6"/>
  <c r="V263" i="6"/>
  <c r="T263" i="6"/>
  <c r="P263" i="6"/>
  <c r="BI261" i="6"/>
  <c r="BH261" i="6"/>
  <c r="BG261" i="6"/>
  <c r="BF261" i="6"/>
  <c r="X261" i="6"/>
  <c r="V261" i="6"/>
  <c r="T261" i="6"/>
  <c r="P261" i="6"/>
  <c r="BI259" i="6"/>
  <c r="BH259" i="6"/>
  <c r="BG259" i="6"/>
  <c r="BF259" i="6"/>
  <c r="X259" i="6"/>
  <c r="V259" i="6"/>
  <c r="T259" i="6"/>
  <c r="P259" i="6"/>
  <c r="BI257" i="6"/>
  <c r="BH257" i="6"/>
  <c r="BG257" i="6"/>
  <c r="BF257" i="6"/>
  <c r="X257" i="6"/>
  <c r="V257" i="6"/>
  <c r="T257" i="6"/>
  <c r="P257" i="6"/>
  <c r="BI255" i="6"/>
  <c r="BH255" i="6"/>
  <c r="BG255" i="6"/>
  <c r="BF255" i="6"/>
  <c r="X255" i="6"/>
  <c r="V255" i="6"/>
  <c r="T255" i="6"/>
  <c r="P255" i="6"/>
  <c r="BI253" i="6"/>
  <c r="BH253" i="6"/>
  <c r="BG253" i="6"/>
  <c r="BF253" i="6"/>
  <c r="X253" i="6"/>
  <c r="V253" i="6"/>
  <c r="T253" i="6"/>
  <c r="P253" i="6"/>
  <c r="BI251" i="6"/>
  <c r="BH251" i="6"/>
  <c r="BG251" i="6"/>
  <c r="BF251" i="6"/>
  <c r="X251" i="6"/>
  <c r="V251" i="6"/>
  <c r="T251" i="6"/>
  <c r="P251" i="6"/>
  <c r="BI249" i="6"/>
  <c r="BH249" i="6"/>
  <c r="BG249" i="6"/>
  <c r="BF249" i="6"/>
  <c r="X249" i="6"/>
  <c r="V249" i="6"/>
  <c r="T249" i="6"/>
  <c r="P249" i="6"/>
  <c r="BI247" i="6"/>
  <c r="BH247" i="6"/>
  <c r="BG247" i="6"/>
  <c r="BF247" i="6"/>
  <c r="X247" i="6"/>
  <c r="V247" i="6"/>
  <c r="T247" i="6"/>
  <c r="P247" i="6"/>
  <c r="BI245" i="6"/>
  <c r="BH245" i="6"/>
  <c r="BG245" i="6"/>
  <c r="BF245" i="6"/>
  <c r="X245" i="6"/>
  <c r="V245" i="6"/>
  <c r="T245" i="6"/>
  <c r="P245" i="6"/>
  <c r="BI243" i="6"/>
  <c r="BH243" i="6"/>
  <c r="BG243" i="6"/>
  <c r="BF243" i="6"/>
  <c r="X243" i="6"/>
  <c r="V243" i="6"/>
  <c r="T243" i="6"/>
  <c r="P243" i="6"/>
  <c r="BI241" i="6"/>
  <c r="BH241" i="6"/>
  <c r="BG241" i="6"/>
  <c r="BF241" i="6"/>
  <c r="X241" i="6"/>
  <c r="V241" i="6"/>
  <c r="T241" i="6"/>
  <c r="P241" i="6"/>
  <c r="BI239" i="6"/>
  <c r="BH239" i="6"/>
  <c r="BG239" i="6"/>
  <c r="BF239" i="6"/>
  <c r="X239" i="6"/>
  <c r="V239" i="6"/>
  <c r="T239" i="6"/>
  <c r="P239" i="6"/>
  <c r="BI237" i="6"/>
  <c r="BH237" i="6"/>
  <c r="BG237" i="6"/>
  <c r="BF237" i="6"/>
  <c r="X237" i="6"/>
  <c r="V237" i="6"/>
  <c r="T237" i="6"/>
  <c r="P237" i="6"/>
  <c r="BI235" i="6"/>
  <c r="BH235" i="6"/>
  <c r="BG235" i="6"/>
  <c r="BF235" i="6"/>
  <c r="X235" i="6"/>
  <c r="V235" i="6"/>
  <c r="T235" i="6"/>
  <c r="P235" i="6"/>
  <c r="BI233" i="6"/>
  <c r="BH233" i="6"/>
  <c r="BG233" i="6"/>
  <c r="BF233" i="6"/>
  <c r="X233" i="6"/>
  <c r="V233" i="6"/>
  <c r="T233" i="6"/>
  <c r="P233" i="6"/>
  <c r="BI231" i="6"/>
  <c r="BH231" i="6"/>
  <c r="BG231" i="6"/>
  <c r="BF231" i="6"/>
  <c r="X231" i="6"/>
  <c r="V231" i="6"/>
  <c r="T231" i="6"/>
  <c r="P231" i="6"/>
  <c r="BI229" i="6"/>
  <c r="BH229" i="6"/>
  <c r="BG229" i="6"/>
  <c r="BF229" i="6"/>
  <c r="X229" i="6"/>
  <c r="V229" i="6"/>
  <c r="T229" i="6"/>
  <c r="P229" i="6"/>
  <c r="BI227" i="6"/>
  <c r="BH227" i="6"/>
  <c r="BG227" i="6"/>
  <c r="BF227" i="6"/>
  <c r="X227" i="6"/>
  <c r="V227" i="6"/>
  <c r="T227" i="6"/>
  <c r="P227" i="6"/>
  <c r="BI225" i="6"/>
  <c r="BH225" i="6"/>
  <c r="BG225" i="6"/>
  <c r="BF225" i="6"/>
  <c r="X225" i="6"/>
  <c r="V225" i="6"/>
  <c r="T225" i="6"/>
  <c r="P225" i="6"/>
  <c r="BI223" i="6"/>
  <c r="BH223" i="6"/>
  <c r="BG223" i="6"/>
  <c r="BF223" i="6"/>
  <c r="X223" i="6"/>
  <c r="V223" i="6"/>
  <c r="T223" i="6"/>
  <c r="P223" i="6"/>
  <c r="BI221" i="6"/>
  <c r="BH221" i="6"/>
  <c r="BG221" i="6"/>
  <c r="BF221" i="6"/>
  <c r="X221" i="6"/>
  <c r="V221" i="6"/>
  <c r="T221" i="6"/>
  <c r="P221" i="6"/>
  <c r="BI219" i="6"/>
  <c r="BH219" i="6"/>
  <c r="BG219" i="6"/>
  <c r="BF219" i="6"/>
  <c r="X219" i="6"/>
  <c r="V219" i="6"/>
  <c r="T219" i="6"/>
  <c r="P219" i="6"/>
  <c r="BI217" i="6"/>
  <c r="BH217" i="6"/>
  <c r="BG217" i="6"/>
  <c r="BF217" i="6"/>
  <c r="X217" i="6"/>
  <c r="V217" i="6"/>
  <c r="T217" i="6"/>
  <c r="P217" i="6"/>
  <c r="BI215" i="6"/>
  <c r="BH215" i="6"/>
  <c r="BG215" i="6"/>
  <c r="BF215" i="6"/>
  <c r="X215" i="6"/>
  <c r="V215" i="6"/>
  <c r="T215" i="6"/>
  <c r="P215" i="6"/>
  <c r="BI213" i="6"/>
  <c r="BH213" i="6"/>
  <c r="BG213" i="6"/>
  <c r="BF213" i="6"/>
  <c r="X213" i="6"/>
  <c r="V213" i="6"/>
  <c r="T213" i="6"/>
  <c r="P213" i="6"/>
  <c r="BI211" i="6"/>
  <c r="BH211" i="6"/>
  <c r="BG211" i="6"/>
  <c r="BF211" i="6"/>
  <c r="X211" i="6"/>
  <c r="V211" i="6"/>
  <c r="T211" i="6"/>
  <c r="P211" i="6"/>
  <c r="BI209" i="6"/>
  <c r="BH209" i="6"/>
  <c r="BG209" i="6"/>
  <c r="BF209" i="6"/>
  <c r="X209" i="6"/>
  <c r="V209" i="6"/>
  <c r="T209" i="6"/>
  <c r="P209" i="6"/>
  <c r="BI207" i="6"/>
  <c r="BH207" i="6"/>
  <c r="BG207" i="6"/>
  <c r="BF207" i="6"/>
  <c r="X207" i="6"/>
  <c r="V207" i="6"/>
  <c r="T207" i="6"/>
  <c r="P207" i="6"/>
  <c r="BI205" i="6"/>
  <c r="BH205" i="6"/>
  <c r="BG205" i="6"/>
  <c r="BF205" i="6"/>
  <c r="X205" i="6"/>
  <c r="V205" i="6"/>
  <c r="T205" i="6"/>
  <c r="P205" i="6"/>
  <c r="BI203" i="6"/>
  <c r="BH203" i="6"/>
  <c r="BG203" i="6"/>
  <c r="BF203" i="6"/>
  <c r="X203" i="6"/>
  <c r="V203" i="6"/>
  <c r="T203" i="6"/>
  <c r="P203" i="6"/>
  <c r="BI201" i="6"/>
  <c r="BH201" i="6"/>
  <c r="BG201" i="6"/>
  <c r="BF201" i="6"/>
  <c r="X201" i="6"/>
  <c r="V201" i="6"/>
  <c r="T201" i="6"/>
  <c r="P201" i="6"/>
  <c r="BI199" i="6"/>
  <c r="BH199" i="6"/>
  <c r="BG199" i="6"/>
  <c r="BF199" i="6"/>
  <c r="X199" i="6"/>
  <c r="V199" i="6"/>
  <c r="T199" i="6"/>
  <c r="P199" i="6"/>
  <c r="BI197" i="6"/>
  <c r="BH197" i="6"/>
  <c r="BG197" i="6"/>
  <c r="BF197" i="6"/>
  <c r="X197" i="6"/>
  <c r="V197" i="6"/>
  <c r="T197" i="6"/>
  <c r="P197" i="6"/>
  <c r="BI195" i="6"/>
  <c r="BH195" i="6"/>
  <c r="BG195" i="6"/>
  <c r="BF195" i="6"/>
  <c r="X195" i="6"/>
  <c r="V195" i="6"/>
  <c r="T195" i="6"/>
  <c r="P195" i="6"/>
  <c r="BI193" i="6"/>
  <c r="BH193" i="6"/>
  <c r="BG193" i="6"/>
  <c r="BF193" i="6"/>
  <c r="X193" i="6"/>
  <c r="V193" i="6"/>
  <c r="T193" i="6"/>
  <c r="P193" i="6"/>
  <c r="BI191" i="6"/>
  <c r="BH191" i="6"/>
  <c r="BG191" i="6"/>
  <c r="BF191" i="6"/>
  <c r="X191" i="6"/>
  <c r="V191" i="6"/>
  <c r="T191" i="6"/>
  <c r="P191" i="6"/>
  <c r="BI189" i="6"/>
  <c r="BH189" i="6"/>
  <c r="BG189" i="6"/>
  <c r="BF189" i="6"/>
  <c r="X189" i="6"/>
  <c r="V189" i="6"/>
  <c r="T189" i="6"/>
  <c r="P189" i="6"/>
  <c r="BI187" i="6"/>
  <c r="BH187" i="6"/>
  <c r="BG187" i="6"/>
  <c r="BF187" i="6"/>
  <c r="X187" i="6"/>
  <c r="V187" i="6"/>
  <c r="T187" i="6"/>
  <c r="P187" i="6"/>
  <c r="BI185" i="6"/>
  <c r="BH185" i="6"/>
  <c r="BG185" i="6"/>
  <c r="BF185" i="6"/>
  <c r="X185" i="6"/>
  <c r="V185" i="6"/>
  <c r="T185" i="6"/>
  <c r="P185" i="6"/>
  <c r="BI183" i="6"/>
  <c r="BH183" i="6"/>
  <c r="BG183" i="6"/>
  <c r="BF183" i="6"/>
  <c r="X183" i="6"/>
  <c r="V183" i="6"/>
  <c r="T183" i="6"/>
  <c r="P183" i="6"/>
  <c r="BI181" i="6"/>
  <c r="BH181" i="6"/>
  <c r="BG181" i="6"/>
  <c r="BF181" i="6"/>
  <c r="X181" i="6"/>
  <c r="V181" i="6"/>
  <c r="T181" i="6"/>
  <c r="P181" i="6"/>
  <c r="BI179" i="6"/>
  <c r="BH179" i="6"/>
  <c r="BG179" i="6"/>
  <c r="BF179" i="6"/>
  <c r="X179" i="6"/>
  <c r="V179" i="6"/>
  <c r="T179" i="6"/>
  <c r="P179" i="6"/>
  <c r="BI177" i="6"/>
  <c r="BH177" i="6"/>
  <c r="BG177" i="6"/>
  <c r="BF177" i="6"/>
  <c r="X177" i="6"/>
  <c r="V177" i="6"/>
  <c r="T177" i="6"/>
  <c r="P177" i="6"/>
  <c r="BI175" i="6"/>
  <c r="BH175" i="6"/>
  <c r="BG175" i="6"/>
  <c r="BF175" i="6"/>
  <c r="X175" i="6"/>
  <c r="V175" i="6"/>
  <c r="T175" i="6"/>
  <c r="P175" i="6"/>
  <c r="BI173" i="6"/>
  <c r="BH173" i="6"/>
  <c r="BG173" i="6"/>
  <c r="BF173" i="6"/>
  <c r="X173" i="6"/>
  <c r="V173" i="6"/>
  <c r="T173" i="6"/>
  <c r="P173" i="6"/>
  <c r="BI171" i="6"/>
  <c r="BH171" i="6"/>
  <c r="BG171" i="6"/>
  <c r="BF171" i="6"/>
  <c r="X171" i="6"/>
  <c r="V171" i="6"/>
  <c r="T171" i="6"/>
  <c r="P171" i="6"/>
  <c r="BI169" i="6"/>
  <c r="BH169" i="6"/>
  <c r="BG169" i="6"/>
  <c r="BF169" i="6"/>
  <c r="X169" i="6"/>
  <c r="V169" i="6"/>
  <c r="T169" i="6"/>
  <c r="P169" i="6"/>
  <c r="BI167" i="6"/>
  <c r="BH167" i="6"/>
  <c r="BG167" i="6"/>
  <c r="BF167" i="6"/>
  <c r="X167" i="6"/>
  <c r="V167" i="6"/>
  <c r="T167" i="6"/>
  <c r="P167" i="6"/>
  <c r="BI165" i="6"/>
  <c r="BH165" i="6"/>
  <c r="BG165" i="6"/>
  <c r="BF165" i="6"/>
  <c r="X165" i="6"/>
  <c r="V165" i="6"/>
  <c r="T165" i="6"/>
  <c r="P165" i="6"/>
  <c r="BI163" i="6"/>
  <c r="BH163" i="6"/>
  <c r="BG163" i="6"/>
  <c r="BF163" i="6"/>
  <c r="X163" i="6"/>
  <c r="V163" i="6"/>
  <c r="T163" i="6"/>
  <c r="P163" i="6"/>
  <c r="BI161" i="6"/>
  <c r="BH161" i="6"/>
  <c r="BG161" i="6"/>
  <c r="BF161" i="6"/>
  <c r="X161" i="6"/>
  <c r="V161" i="6"/>
  <c r="T161" i="6"/>
  <c r="P161" i="6"/>
  <c r="BI159" i="6"/>
  <c r="BH159" i="6"/>
  <c r="BG159" i="6"/>
  <c r="BF159" i="6"/>
  <c r="X159" i="6"/>
  <c r="V159" i="6"/>
  <c r="T159" i="6"/>
  <c r="P159" i="6"/>
  <c r="BI157" i="6"/>
  <c r="BH157" i="6"/>
  <c r="BG157" i="6"/>
  <c r="BF157" i="6"/>
  <c r="X157" i="6"/>
  <c r="V157" i="6"/>
  <c r="T157" i="6"/>
  <c r="P157" i="6"/>
  <c r="BI155" i="6"/>
  <c r="BH155" i="6"/>
  <c r="BG155" i="6"/>
  <c r="BF155" i="6"/>
  <c r="X155" i="6"/>
  <c r="V155" i="6"/>
  <c r="T155" i="6"/>
  <c r="P155" i="6"/>
  <c r="BI153" i="6"/>
  <c r="BH153" i="6"/>
  <c r="BG153" i="6"/>
  <c r="BF153" i="6"/>
  <c r="X153" i="6"/>
  <c r="V153" i="6"/>
  <c r="T153" i="6"/>
  <c r="P153" i="6"/>
  <c r="BI151" i="6"/>
  <c r="BH151" i="6"/>
  <c r="BG151" i="6"/>
  <c r="BF151" i="6"/>
  <c r="X151" i="6"/>
  <c r="V151" i="6"/>
  <c r="T151" i="6"/>
  <c r="P151" i="6"/>
  <c r="BI149" i="6"/>
  <c r="BH149" i="6"/>
  <c r="BG149" i="6"/>
  <c r="BF149" i="6"/>
  <c r="X149" i="6"/>
  <c r="V149" i="6"/>
  <c r="T149" i="6"/>
  <c r="P149" i="6"/>
  <c r="BI147" i="6"/>
  <c r="BH147" i="6"/>
  <c r="BG147" i="6"/>
  <c r="BF147" i="6"/>
  <c r="X147" i="6"/>
  <c r="V147" i="6"/>
  <c r="T147" i="6"/>
  <c r="P147" i="6"/>
  <c r="BI145" i="6"/>
  <c r="BH145" i="6"/>
  <c r="BG145" i="6"/>
  <c r="BF145" i="6"/>
  <c r="X145" i="6"/>
  <c r="V145" i="6"/>
  <c r="T145" i="6"/>
  <c r="P145" i="6"/>
  <c r="BI143" i="6"/>
  <c r="BH143" i="6"/>
  <c r="BG143" i="6"/>
  <c r="BF143" i="6"/>
  <c r="X143" i="6"/>
  <c r="V143" i="6"/>
  <c r="T143" i="6"/>
  <c r="P143" i="6"/>
  <c r="BI141" i="6"/>
  <c r="BH141" i="6"/>
  <c r="BG141" i="6"/>
  <c r="BF141" i="6"/>
  <c r="X141" i="6"/>
  <c r="V141" i="6"/>
  <c r="T141" i="6"/>
  <c r="P141" i="6"/>
  <c r="BI138" i="6"/>
  <c r="BH138" i="6"/>
  <c r="BG138" i="6"/>
  <c r="BF138" i="6"/>
  <c r="X138" i="6"/>
  <c r="V138" i="6"/>
  <c r="T138" i="6"/>
  <c r="P138" i="6"/>
  <c r="BI136" i="6"/>
  <c r="BH136" i="6"/>
  <c r="BG136" i="6"/>
  <c r="BF136" i="6"/>
  <c r="X136" i="6"/>
  <c r="V136" i="6"/>
  <c r="T136" i="6"/>
  <c r="P136" i="6"/>
  <c r="BI134" i="6"/>
  <c r="BH134" i="6"/>
  <c r="BG134" i="6"/>
  <c r="BF134" i="6"/>
  <c r="X134" i="6"/>
  <c r="V134" i="6"/>
  <c r="T134" i="6"/>
  <c r="P134" i="6"/>
  <c r="BI132" i="6"/>
  <c r="BH132" i="6"/>
  <c r="BG132" i="6"/>
  <c r="BF132" i="6"/>
  <c r="X132" i="6"/>
  <c r="V132" i="6"/>
  <c r="T132" i="6"/>
  <c r="P132" i="6"/>
  <c r="BI130" i="6"/>
  <c r="BH130" i="6"/>
  <c r="BG130" i="6"/>
  <c r="BF130" i="6"/>
  <c r="X130" i="6"/>
  <c r="V130" i="6"/>
  <c r="T130" i="6"/>
  <c r="P130" i="6"/>
  <c r="BI128" i="6"/>
  <c r="BH128" i="6"/>
  <c r="BG128" i="6"/>
  <c r="BF128" i="6"/>
  <c r="X128" i="6"/>
  <c r="V128" i="6"/>
  <c r="T128" i="6"/>
  <c r="P128" i="6"/>
  <c r="BI126" i="6"/>
  <c r="BH126" i="6"/>
  <c r="BG126" i="6"/>
  <c r="BF126" i="6"/>
  <c r="X126" i="6"/>
  <c r="V126" i="6"/>
  <c r="T126" i="6"/>
  <c r="P126" i="6"/>
  <c r="F117" i="6"/>
  <c r="E115" i="6"/>
  <c r="F91" i="6"/>
  <c r="E89" i="6"/>
  <c r="J26" i="6"/>
  <c r="E26" i="6"/>
  <c r="J120" i="6"/>
  <c r="J25" i="6"/>
  <c r="J23" i="6"/>
  <c r="E23" i="6"/>
  <c r="J119" i="6"/>
  <c r="J22" i="6"/>
  <c r="J20" i="6"/>
  <c r="E20" i="6"/>
  <c r="F120" i="6"/>
  <c r="J19" i="6"/>
  <c r="J17" i="6"/>
  <c r="E17" i="6"/>
  <c r="F93" i="6"/>
  <c r="J16" i="6"/>
  <c r="J14" i="6"/>
  <c r="J117" i="6" s="1"/>
  <c r="E7" i="6"/>
  <c r="E85" i="6" s="1"/>
  <c r="K41" i="5"/>
  <c r="K40" i="5"/>
  <c r="BA100" i="1"/>
  <c r="K39" i="5"/>
  <c r="AZ100" i="1"/>
  <c r="BI163" i="5"/>
  <c r="BH163" i="5"/>
  <c r="BG163" i="5"/>
  <c r="BF163" i="5"/>
  <c r="X163" i="5"/>
  <c r="X162" i="5"/>
  <c r="X161" i="5" s="1"/>
  <c r="V163" i="5"/>
  <c r="V162" i="5" s="1"/>
  <c r="V161" i="5"/>
  <c r="T163" i="5"/>
  <c r="T162" i="5"/>
  <c r="T161" i="5" s="1"/>
  <c r="P163" i="5"/>
  <c r="BI158" i="5"/>
  <c r="BH158" i="5"/>
  <c r="BG158" i="5"/>
  <c r="BF158" i="5"/>
  <c r="X158" i="5"/>
  <c r="X157" i="5"/>
  <c r="V158" i="5"/>
  <c r="V157" i="5"/>
  <c r="T158" i="5"/>
  <c r="T157" i="5"/>
  <c r="P158" i="5"/>
  <c r="BI154" i="5"/>
  <c r="BH154" i="5"/>
  <c r="BG154" i="5"/>
  <c r="BF154" i="5"/>
  <c r="X154" i="5"/>
  <c r="X153" i="5" s="1"/>
  <c r="V154" i="5"/>
  <c r="V153" i="5" s="1"/>
  <c r="T154" i="5"/>
  <c r="T153" i="5" s="1"/>
  <c r="P154" i="5"/>
  <c r="BI150" i="5"/>
  <c r="BH150" i="5"/>
  <c r="BG150" i="5"/>
  <c r="BF150" i="5"/>
  <c r="X150" i="5"/>
  <c r="V150" i="5"/>
  <c r="T150" i="5"/>
  <c r="P150" i="5"/>
  <c r="BI147" i="5"/>
  <c r="BH147" i="5"/>
  <c r="BG147" i="5"/>
  <c r="BF147" i="5"/>
  <c r="X147" i="5"/>
  <c r="V147" i="5"/>
  <c r="T147" i="5"/>
  <c r="P147" i="5"/>
  <c r="BI143" i="5"/>
  <c r="BH143" i="5"/>
  <c r="BG143" i="5"/>
  <c r="BF143" i="5"/>
  <c r="X143" i="5"/>
  <c r="V143" i="5"/>
  <c r="T143" i="5"/>
  <c r="P143" i="5"/>
  <c r="BI140" i="5"/>
  <c r="BH140" i="5"/>
  <c r="BG140" i="5"/>
  <c r="BF140" i="5"/>
  <c r="X140" i="5"/>
  <c r="V140" i="5"/>
  <c r="T140" i="5"/>
  <c r="P140" i="5"/>
  <c r="BI136" i="5"/>
  <c r="BH136" i="5"/>
  <c r="BG136" i="5"/>
  <c r="BF136" i="5"/>
  <c r="X136" i="5"/>
  <c r="V136" i="5"/>
  <c r="T136" i="5"/>
  <c r="P136" i="5"/>
  <c r="BI134" i="5"/>
  <c r="BH134" i="5"/>
  <c r="BG134" i="5"/>
  <c r="BF134" i="5"/>
  <c r="X134" i="5"/>
  <c r="V134" i="5"/>
  <c r="T134" i="5"/>
  <c r="P134" i="5"/>
  <c r="BI132" i="5"/>
  <c r="BH132" i="5"/>
  <c r="BG132" i="5"/>
  <c r="BF132" i="5"/>
  <c r="X132" i="5"/>
  <c r="V132" i="5"/>
  <c r="T132" i="5"/>
  <c r="P132" i="5"/>
  <c r="BI130" i="5"/>
  <c r="BH130" i="5"/>
  <c r="BG130" i="5"/>
  <c r="BF130" i="5"/>
  <c r="X130" i="5"/>
  <c r="V130" i="5"/>
  <c r="T130" i="5"/>
  <c r="P130" i="5"/>
  <c r="BI128" i="5"/>
  <c r="BH128" i="5"/>
  <c r="BG128" i="5"/>
  <c r="BF128" i="5"/>
  <c r="X128" i="5"/>
  <c r="V128" i="5"/>
  <c r="T128" i="5"/>
  <c r="P128" i="5"/>
  <c r="F121" i="5"/>
  <c r="E119" i="5"/>
  <c r="F91" i="5"/>
  <c r="E89" i="5"/>
  <c r="J26" i="5"/>
  <c r="E26" i="5"/>
  <c r="J124" i="5" s="1"/>
  <c r="J25" i="5"/>
  <c r="J23" i="5"/>
  <c r="E23" i="5"/>
  <c r="J123" i="5" s="1"/>
  <c r="J22" i="5"/>
  <c r="J20" i="5"/>
  <c r="E20" i="5"/>
  <c r="F94" i="5" s="1"/>
  <c r="J19" i="5"/>
  <c r="J17" i="5"/>
  <c r="E17" i="5"/>
  <c r="F123" i="5" s="1"/>
  <c r="J16" i="5"/>
  <c r="J14" i="5"/>
  <c r="J121" i="5" s="1"/>
  <c r="E7" i="5"/>
  <c r="E115" i="5"/>
  <c r="K41" i="4"/>
  <c r="K40" i="4"/>
  <c r="BA99" i="1" s="1"/>
  <c r="K39" i="4"/>
  <c r="AZ99" i="1" s="1"/>
  <c r="BI363" i="4"/>
  <c r="BH363" i="4"/>
  <c r="BG363" i="4"/>
  <c r="BF363" i="4"/>
  <c r="X363" i="4"/>
  <c r="V363" i="4"/>
  <c r="T363" i="4"/>
  <c r="P363" i="4"/>
  <c r="BI360" i="4"/>
  <c r="BH360" i="4"/>
  <c r="BG360" i="4"/>
  <c r="BF360" i="4"/>
  <c r="X360" i="4"/>
  <c r="V360" i="4"/>
  <c r="T360" i="4"/>
  <c r="P360" i="4"/>
  <c r="BI357" i="4"/>
  <c r="BH357" i="4"/>
  <c r="BG357" i="4"/>
  <c r="BF357" i="4"/>
  <c r="X357" i="4"/>
  <c r="V357" i="4"/>
  <c r="T357" i="4"/>
  <c r="P357" i="4"/>
  <c r="BI354" i="4"/>
  <c r="BH354" i="4"/>
  <c r="BG354" i="4"/>
  <c r="BF354" i="4"/>
  <c r="X354" i="4"/>
  <c r="V354" i="4"/>
  <c r="T354" i="4"/>
  <c r="P354" i="4"/>
  <c r="BI351" i="4"/>
  <c r="BH351" i="4"/>
  <c r="BG351" i="4"/>
  <c r="BF351" i="4"/>
  <c r="X351" i="4"/>
  <c r="V351" i="4"/>
  <c r="T351" i="4"/>
  <c r="P351" i="4"/>
  <c r="BI349" i="4"/>
  <c r="BH349" i="4"/>
  <c r="BG349" i="4"/>
  <c r="BF349" i="4"/>
  <c r="X349" i="4"/>
  <c r="V349" i="4"/>
  <c r="T349" i="4"/>
  <c r="P349" i="4"/>
  <c r="BI347" i="4"/>
  <c r="BH347" i="4"/>
  <c r="BG347" i="4"/>
  <c r="BF347" i="4"/>
  <c r="X347" i="4"/>
  <c r="V347" i="4"/>
  <c r="T347" i="4"/>
  <c r="P347" i="4"/>
  <c r="BI345" i="4"/>
  <c r="BH345" i="4"/>
  <c r="BG345" i="4"/>
  <c r="BF345" i="4"/>
  <c r="X345" i="4"/>
  <c r="V345" i="4"/>
  <c r="T345" i="4"/>
  <c r="P345" i="4"/>
  <c r="BI343" i="4"/>
  <c r="BH343" i="4"/>
  <c r="BG343" i="4"/>
  <c r="BF343" i="4"/>
  <c r="X343" i="4"/>
  <c r="V343" i="4"/>
  <c r="T343" i="4"/>
  <c r="P343" i="4"/>
  <c r="BI341" i="4"/>
  <c r="BH341" i="4"/>
  <c r="BG341" i="4"/>
  <c r="BF341" i="4"/>
  <c r="X341" i="4"/>
  <c r="V341" i="4"/>
  <c r="T341" i="4"/>
  <c r="P341" i="4"/>
  <c r="BI339" i="4"/>
  <c r="BH339" i="4"/>
  <c r="BG339" i="4"/>
  <c r="BF339" i="4"/>
  <c r="X339" i="4"/>
  <c r="V339" i="4"/>
  <c r="T339" i="4"/>
  <c r="P339" i="4"/>
  <c r="BI337" i="4"/>
  <c r="BH337" i="4"/>
  <c r="BG337" i="4"/>
  <c r="BF337" i="4"/>
  <c r="X337" i="4"/>
  <c r="V337" i="4"/>
  <c r="T337" i="4"/>
  <c r="P337" i="4"/>
  <c r="BI335" i="4"/>
  <c r="BH335" i="4"/>
  <c r="BG335" i="4"/>
  <c r="BF335" i="4"/>
  <c r="X335" i="4"/>
  <c r="V335" i="4"/>
  <c r="T335" i="4"/>
  <c r="P335" i="4"/>
  <c r="BI333" i="4"/>
  <c r="BH333" i="4"/>
  <c r="BG333" i="4"/>
  <c r="BF333" i="4"/>
  <c r="X333" i="4"/>
  <c r="V333" i="4"/>
  <c r="T333" i="4"/>
  <c r="P333" i="4"/>
  <c r="BI331" i="4"/>
  <c r="BH331" i="4"/>
  <c r="BG331" i="4"/>
  <c r="BF331" i="4"/>
  <c r="X331" i="4"/>
  <c r="V331" i="4"/>
  <c r="T331" i="4"/>
  <c r="P331" i="4"/>
  <c r="BI329" i="4"/>
  <c r="BH329" i="4"/>
  <c r="BG329" i="4"/>
  <c r="BF329" i="4"/>
  <c r="X329" i="4"/>
  <c r="V329" i="4"/>
  <c r="T329" i="4"/>
  <c r="P329" i="4"/>
  <c r="BI327" i="4"/>
  <c r="BH327" i="4"/>
  <c r="BG327" i="4"/>
  <c r="BF327" i="4"/>
  <c r="X327" i="4"/>
  <c r="V327" i="4"/>
  <c r="T327" i="4"/>
  <c r="P327" i="4"/>
  <c r="BI325" i="4"/>
  <c r="BH325" i="4"/>
  <c r="BG325" i="4"/>
  <c r="BF325" i="4"/>
  <c r="X325" i="4"/>
  <c r="V325" i="4"/>
  <c r="T325" i="4"/>
  <c r="P325" i="4"/>
  <c r="BI323" i="4"/>
  <c r="BH323" i="4"/>
  <c r="BG323" i="4"/>
  <c r="BF323" i="4"/>
  <c r="X323" i="4"/>
  <c r="V323" i="4"/>
  <c r="T323" i="4"/>
  <c r="P323" i="4"/>
  <c r="BI321" i="4"/>
  <c r="BH321" i="4"/>
  <c r="BG321" i="4"/>
  <c r="BF321" i="4"/>
  <c r="X321" i="4"/>
  <c r="V321" i="4"/>
  <c r="T321" i="4"/>
  <c r="P321" i="4"/>
  <c r="BI319" i="4"/>
  <c r="BH319" i="4"/>
  <c r="BG319" i="4"/>
  <c r="BF319" i="4"/>
  <c r="X319" i="4"/>
  <c r="V319" i="4"/>
  <c r="T319" i="4"/>
  <c r="P319" i="4"/>
  <c r="BI317" i="4"/>
  <c r="BH317" i="4"/>
  <c r="BG317" i="4"/>
  <c r="BF317" i="4"/>
  <c r="X317" i="4"/>
  <c r="V317" i="4"/>
  <c r="T317" i="4"/>
  <c r="P317" i="4"/>
  <c r="BI315" i="4"/>
  <c r="BH315" i="4"/>
  <c r="BG315" i="4"/>
  <c r="BF315" i="4"/>
  <c r="X315" i="4"/>
  <c r="V315" i="4"/>
  <c r="T315" i="4"/>
  <c r="P315" i="4"/>
  <c r="BI313" i="4"/>
  <c r="BH313" i="4"/>
  <c r="BG313" i="4"/>
  <c r="BF313" i="4"/>
  <c r="X313" i="4"/>
  <c r="V313" i="4"/>
  <c r="T313" i="4"/>
  <c r="P313" i="4"/>
  <c r="BI311" i="4"/>
  <c r="BH311" i="4"/>
  <c r="BG311" i="4"/>
  <c r="BF311" i="4"/>
  <c r="X311" i="4"/>
  <c r="V311" i="4"/>
  <c r="T311" i="4"/>
  <c r="P311" i="4"/>
  <c r="BI309" i="4"/>
  <c r="BH309" i="4"/>
  <c r="BG309" i="4"/>
  <c r="BF309" i="4"/>
  <c r="X309" i="4"/>
  <c r="V309" i="4"/>
  <c r="T309" i="4"/>
  <c r="P309" i="4"/>
  <c r="BI307" i="4"/>
  <c r="BH307" i="4"/>
  <c r="BG307" i="4"/>
  <c r="BF307" i="4"/>
  <c r="X307" i="4"/>
  <c r="V307" i="4"/>
  <c r="T307" i="4"/>
  <c r="P307" i="4"/>
  <c r="BI305" i="4"/>
  <c r="BH305" i="4"/>
  <c r="BG305" i="4"/>
  <c r="BF305" i="4"/>
  <c r="X305" i="4"/>
  <c r="V305" i="4"/>
  <c r="T305" i="4"/>
  <c r="P305" i="4"/>
  <c r="BI303" i="4"/>
  <c r="BH303" i="4"/>
  <c r="BG303" i="4"/>
  <c r="BF303" i="4"/>
  <c r="X303" i="4"/>
  <c r="V303" i="4"/>
  <c r="T303" i="4"/>
  <c r="P303" i="4"/>
  <c r="BI301" i="4"/>
  <c r="BH301" i="4"/>
  <c r="BG301" i="4"/>
  <c r="BF301" i="4"/>
  <c r="X301" i="4"/>
  <c r="V301" i="4"/>
  <c r="T301" i="4"/>
  <c r="P301" i="4"/>
  <c r="BI299" i="4"/>
  <c r="BH299" i="4"/>
  <c r="BG299" i="4"/>
  <c r="BF299" i="4"/>
  <c r="X299" i="4"/>
  <c r="V299" i="4"/>
  <c r="T299" i="4"/>
  <c r="P299" i="4"/>
  <c r="BI297" i="4"/>
  <c r="BH297" i="4"/>
  <c r="BG297" i="4"/>
  <c r="BF297" i="4"/>
  <c r="X297" i="4"/>
  <c r="V297" i="4"/>
  <c r="T297" i="4"/>
  <c r="P297" i="4"/>
  <c r="BI295" i="4"/>
  <c r="BH295" i="4"/>
  <c r="BG295" i="4"/>
  <c r="BF295" i="4"/>
  <c r="X295" i="4"/>
  <c r="V295" i="4"/>
  <c r="T295" i="4"/>
  <c r="P295" i="4"/>
  <c r="BI293" i="4"/>
  <c r="BH293" i="4"/>
  <c r="BG293" i="4"/>
  <c r="BF293" i="4"/>
  <c r="X293" i="4"/>
  <c r="V293" i="4"/>
  <c r="T293" i="4"/>
  <c r="P293" i="4"/>
  <c r="BI291" i="4"/>
  <c r="BH291" i="4"/>
  <c r="BG291" i="4"/>
  <c r="BF291" i="4"/>
  <c r="X291" i="4"/>
  <c r="V291" i="4"/>
  <c r="T291" i="4"/>
  <c r="P291" i="4"/>
  <c r="BI289" i="4"/>
  <c r="BH289" i="4"/>
  <c r="BG289" i="4"/>
  <c r="BF289" i="4"/>
  <c r="X289" i="4"/>
  <c r="V289" i="4"/>
  <c r="T289" i="4"/>
  <c r="P289" i="4"/>
  <c r="BI287" i="4"/>
  <c r="BH287" i="4"/>
  <c r="BG287" i="4"/>
  <c r="BF287" i="4"/>
  <c r="X287" i="4"/>
  <c r="V287" i="4"/>
  <c r="T287" i="4"/>
  <c r="P287" i="4"/>
  <c r="BI285" i="4"/>
  <c r="BH285" i="4"/>
  <c r="BG285" i="4"/>
  <c r="BF285" i="4"/>
  <c r="X285" i="4"/>
  <c r="V285" i="4"/>
  <c r="T285" i="4"/>
  <c r="P285" i="4"/>
  <c r="BI283" i="4"/>
  <c r="BH283" i="4"/>
  <c r="BG283" i="4"/>
  <c r="BF283" i="4"/>
  <c r="X283" i="4"/>
  <c r="V283" i="4"/>
  <c r="T283" i="4"/>
  <c r="P283" i="4"/>
  <c r="BI281" i="4"/>
  <c r="BH281" i="4"/>
  <c r="BG281" i="4"/>
  <c r="BF281" i="4"/>
  <c r="X281" i="4"/>
  <c r="V281" i="4"/>
  <c r="T281" i="4"/>
  <c r="P281" i="4"/>
  <c r="BI279" i="4"/>
  <c r="BH279" i="4"/>
  <c r="BG279" i="4"/>
  <c r="BF279" i="4"/>
  <c r="X279" i="4"/>
  <c r="V279" i="4"/>
  <c r="T279" i="4"/>
  <c r="P279" i="4"/>
  <c r="BI277" i="4"/>
  <c r="BH277" i="4"/>
  <c r="BG277" i="4"/>
  <c r="BF277" i="4"/>
  <c r="X277" i="4"/>
  <c r="V277" i="4"/>
  <c r="T277" i="4"/>
  <c r="P277" i="4"/>
  <c r="BI275" i="4"/>
  <c r="BH275" i="4"/>
  <c r="BG275" i="4"/>
  <c r="BF275" i="4"/>
  <c r="X275" i="4"/>
  <c r="V275" i="4"/>
  <c r="T275" i="4"/>
  <c r="P275" i="4"/>
  <c r="BI273" i="4"/>
  <c r="BH273" i="4"/>
  <c r="BG273" i="4"/>
  <c r="BF273" i="4"/>
  <c r="X273" i="4"/>
  <c r="V273" i="4"/>
  <c r="T273" i="4"/>
  <c r="P273" i="4"/>
  <c r="BI271" i="4"/>
  <c r="BH271" i="4"/>
  <c r="BG271" i="4"/>
  <c r="BF271" i="4"/>
  <c r="X271" i="4"/>
  <c r="V271" i="4"/>
  <c r="T271" i="4"/>
  <c r="P271" i="4"/>
  <c r="BI269" i="4"/>
  <c r="BH269" i="4"/>
  <c r="BG269" i="4"/>
  <c r="BF269" i="4"/>
  <c r="X269" i="4"/>
  <c r="V269" i="4"/>
  <c r="T269" i="4"/>
  <c r="P269" i="4"/>
  <c r="BI267" i="4"/>
  <c r="BH267" i="4"/>
  <c r="BG267" i="4"/>
  <c r="BF267" i="4"/>
  <c r="X267" i="4"/>
  <c r="V267" i="4"/>
  <c r="T267" i="4"/>
  <c r="P267" i="4"/>
  <c r="BI265" i="4"/>
  <c r="BH265" i="4"/>
  <c r="BG265" i="4"/>
  <c r="BF265" i="4"/>
  <c r="X265" i="4"/>
  <c r="V265" i="4"/>
  <c r="T265" i="4"/>
  <c r="P265" i="4"/>
  <c r="BI263" i="4"/>
  <c r="BH263" i="4"/>
  <c r="BG263" i="4"/>
  <c r="BF263" i="4"/>
  <c r="X263" i="4"/>
  <c r="V263" i="4"/>
  <c r="T263" i="4"/>
  <c r="P263" i="4"/>
  <c r="BI261" i="4"/>
  <c r="BH261" i="4"/>
  <c r="BG261" i="4"/>
  <c r="BF261" i="4"/>
  <c r="X261" i="4"/>
  <c r="V261" i="4"/>
  <c r="T261" i="4"/>
  <c r="P261" i="4"/>
  <c r="BI259" i="4"/>
  <c r="BH259" i="4"/>
  <c r="BG259" i="4"/>
  <c r="BF259" i="4"/>
  <c r="X259" i="4"/>
  <c r="V259" i="4"/>
  <c r="T259" i="4"/>
  <c r="P259" i="4"/>
  <c r="BI257" i="4"/>
  <c r="BH257" i="4"/>
  <c r="BG257" i="4"/>
  <c r="BF257" i="4"/>
  <c r="X257" i="4"/>
  <c r="V257" i="4"/>
  <c r="T257" i="4"/>
  <c r="P257" i="4"/>
  <c r="BI255" i="4"/>
  <c r="BH255" i="4"/>
  <c r="BG255" i="4"/>
  <c r="BF255" i="4"/>
  <c r="X255" i="4"/>
  <c r="V255" i="4"/>
  <c r="T255" i="4"/>
  <c r="P255" i="4"/>
  <c r="BI253" i="4"/>
  <c r="BH253" i="4"/>
  <c r="BG253" i="4"/>
  <c r="BF253" i="4"/>
  <c r="X253" i="4"/>
  <c r="V253" i="4"/>
  <c r="T253" i="4"/>
  <c r="P253" i="4"/>
  <c r="BI251" i="4"/>
  <c r="BH251" i="4"/>
  <c r="BG251" i="4"/>
  <c r="BF251" i="4"/>
  <c r="X251" i="4"/>
  <c r="V251" i="4"/>
  <c r="T251" i="4"/>
  <c r="P251" i="4"/>
  <c r="BI249" i="4"/>
  <c r="BH249" i="4"/>
  <c r="BG249" i="4"/>
  <c r="BF249" i="4"/>
  <c r="X249" i="4"/>
  <c r="V249" i="4"/>
  <c r="T249" i="4"/>
  <c r="P249" i="4"/>
  <c r="BI247" i="4"/>
  <c r="BH247" i="4"/>
  <c r="BG247" i="4"/>
  <c r="BF247" i="4"/>
  <c r="X247" i="4"/>
  <c r="V247" i="4"/>
  <c r="T247" i="4"/>
  <c r="P247" i="4"/>
  <c r="BI245" i="4"/>
  <c r="BH245" i="4"/>
  <c r="BG245" i="4"/>
  <c r="BF245" i="4"/>
  <c r="X245" i="4"/>
  <c r="V245" i="4"/>
  <c r="T245" i="4"/>
  <c r="P245" i="4"/>
  <c r="BI243" i="4"/>
  <c r="BH243" i="4"/>
  <c r="BG243" i="4"/>
  <c r="BF243" i="4"/>
  <c r="X243" i="4"/>
  <c r="V243" i="4"/>
  <c r="T243" i="4"/>
  <c r="P243" i="4"/>
  <c r="BI241" i="4"/>
  <c r="BH241" i="4"/>
  <c r="BG241" i="4"/>
  <c r="BF241" i="4"/>
  <c r="X241" i="4"/>
  <c r="V241" i="4"/>
  <c r="T241" i="4"/>
  <c r="P241" i="4"/>
  <c r="BI239" i="4"/>
  <c r="BH239" i="4"/>
  <c r="BG239" i="4"/>
  <c r="BF239" i="4"/>
  <c r="X239" i="4"/>
  <c r="V239" i="4"/>
  <c r="T239" i="4"/>
  <c r="P239" i="4"/>
  <c r="BI237" i="4"/>
  <c r="BH237" i="4"/>
  <c r="BG237" i="4"/>
  <c r="BF237" i="4"/>
  <c r="X237" i="4"/>
  <c r="V237" i="4"/>
  <c r="T237" i="4"/>
  <c r="P237" i="4"/>
  <c r="BI235" i="4"/>
  <c r="BH235" i="4"/>
  <c r="BG235" i="4"/>
  <c r="BF235" i="4"/>
  <c r="X235" i="4"/>
  <c r="V235" i="4"/>
  <c r="T235" i="4"/>
  <c r="P235" i="4"/>
  <c r="BI233" i="4"/>
  <c r="BH233" i="4"/>
  <c r="BG233" i="4"/>
  <c r="BF233" i="4"/>
  <c r="X233" i="4"/>
  <c r="V233" i="4"/>
  <c r="T233" i="4"/>
  <c r="P233" i="4"/>
  <c r="BI231" i="4"/>
  <c r="BH231" i="4"/>
  <c r="BG231" i="4"/>
  <c r="BF231" i="4"/>
  <c r="X231" i="4"/>
  <c r="V231" i="4"/>
  <c r="T231" i="4"/>
  <c r="P231" i="4"/>
  <c r="BI229" i="4"/>
  <c r="BH229" i="4"/>
  <c r="BG229" i="4"/>
  <c r="BF229" i="4"/>
  <c r="X229" i="4"/>
  <c r="V229" i="4"/>
  <c r="T229" i="4"/>
  <c r="P229" i="4"/>
  <c r="BI227" i="4"/>
  <c r="BH227" i="4"/>
  <c r="BG227" i="4"/>
  <c r="BF227" i="4"/>
  <c r="X227" i="4"/>
  <c r="V227" i="4"/>
  <c r="T227" i="4"/>
  <c r="P227" i="4"/>
  <c r="BI225" i="4"/>
  <c r="BH225" i="4"/>
  <c r="BG225" i="4"/>
  <c r="BF225" i="4"/>
  <c r="X225" i="4"/>
  <c r="V225" i="4"/>
  <c r="T225" i="4"/>
  <c r="P225" i="4"/>
  <c r="BI223" i="4"/>
  <c r="BH223" i="4"/>
  <c r="BG223" i="4"/>
  <c r="BF223" i="4"/>
  <c r="X223" i="4"/>
  <c r="V223" i="4"/>
  <c r="T223" i="4"/>
  <c r="P223" i="4"/>
  <c r="BI221" i="4"/>
  <c r="BH221" i="4"/>
  <c r="BG221" i="4"/>
  <c r="BF221" i="4"/>
  <c r="X221" i="4"/>
  <c r="V221" i="4"/>
  <c r="T221" i="4"/>
  <c r="P221" i="4"/>
  <c r="BI219" i="4"/>
  <c r="BH219" i="4"/>
  <c r="BG219" i="4"/>
  <c r="BF219" i="4"/>
  <c r="X219" i="4"/>
  <c r="V219" i="4"/>
  <c r="T219" i="4"/>
  <c r="P219" i="4"/>
  <c r="BI217" i="4"/>
  <c r="BH217" i="4"/>
  <c r="BG217" i="4"/>
  <c r="BF217" i="4"/>
  <c r="X217" i="4"/>
  <c r="V217" i="4"/>
  <c r="T217" i="4"/>
  <c r="P217" i="4"/>
  <c r="BI215" i="4"/>
  <c r="BH215" i="4"/>
  <c r="BG215" i="4"/>
  <c r="BF215" i="4"/>
  <c r="X215" i="4"/>
  <c r="V215" i="4"/>
  <c r="T215" i="4"/>
  <c r="P215" i="4"/>
  <c r="BI213" i="4"/>
  <c r="BH213" i="4"/>
  <c r="BG213" i="4"/>
  <c r="BF213" i="4"/>
  <c r="X213" i="4"/>
  <c r="V213" i="4"/>
  <c r="T213" i="4"/>
  <c r="P213" i="4"/>
  <c r="BI211" i="4"/>
  <c r="BH211" i="4"/>
  <c r="BG211" i="4"/>
  <c r="BF211" i="4"/>
  <c r="X211" i="4"/>
  <c r="V211" i="4"/>
  <c r="T211" i="4"/>
  <c r="P211" i="4"/>
  <c r="BI209" i="4"/>
  <c r="BH209" i="4"/>
  <c r="BG209" i="4"/>
  <c r="BF209" i="4"/>
  <c r="X209" i="4"/>
  <c r="V209" i="4"/>
  <c r="T209" i="4"/>
  <c r="P209" i="4"/>
  <c r="BI207" i="4"/>
  <c r="BH207" i="4"/>
  <c r="BG207" i="4"/>
  <c r="BF207" i="4"/>
  <c r="X207" i="4"/>
  <c r="V207" i="4"/>
  <c r="T207" i="4"/>
  <c r="P207" i="4"/>
  <c r="BI205" i="4"/>
  <c r="BH205" i="4"/>
  <c r="BG205" i="4"/>
  <c r="BF205" i="4"/>
  <c r="X205" i="4"/>
  <c r="V205" i="4"/>
  <c r="T205" i="4"/>
  <c r="P205" i="4"/>
  <c r="BI203" i="4"/>
  <c r="BH203" i="4"/>
  <c r="BG203" i="4"/>
  <c r="BF203" i="4"/>
  <c r="X203" i="4"/>
  <c r="V203" i="4"/>
  <c r="T203" i="4"/>
  <c r="P203" i="4"/>
  <c r="BI201" i="4"/>
  <c r="BH201" i="4"/>
  <c r="BG201" i="4"/>
  <c r="BF201" i="4"/>
  <c r="X201" i="4"/>
  <c r="V201" i="4"/>
  <c r="T201" i="4"/>
  <c r="P201" i="4"/>
  <c r="BI199" i="4"/>
  <c r="BH199" i="4"/>
  <c r="BG199" i="4"/>
  <c r="BF199" i="4"/>
  <c r="X199" i="4"/>
  <c r="V199" i="4"/>
  <c r="T199" i="4"/>
  <c r="P199" i="4"/>
  <c r="BI197" i="4"/>
  <c r="BH197" i="4"/>
  <c r="BG197" i="4"/>
  <c r="BF197" i="4"/>
  <c r="X197" i="4"/>
  <c r="V197" i="4"/>
  <c r="T197" i="4"/>
  <c r="P197" i="4"/>
  <c r="BI195" i="4"/>
  <c r="BH195" i="4"/>
  <c r="BG195" i="4"/>
  <c r="BF195" i="4"/>
  <c r="X195" i="4"/>
  <c r="V195" i="4"/>
  <c r="T195" i="4"/>
  <c r="P195" i="4"/>
  <c r="BI193" i="4"/>
  <c r="BH193" i="4"/>
  <c r="BG193" i="4"/>
  <c r="BF193" i="4"/>
  <c r="X193" i="4"/>
  <c r="V193" i="4"/>
  <c r="T193" i="4"/>
  <c r="P193" i="4"/>
  <c r="BI191" i="4"/>
  <c r="BH191" i="4"/>
  <c r="BG191" i="4"/>
  <c r="BF191" i="4"/>
  <c r="X191" i="4"/>
  <c r="V191" i="4"/>
  <c r="T191" i="4"/>
  <c r="P191" i="4"/>
  <c r="BI189" i="4"/>
  <c r="BH189" i="4"/>
  <c r="BG189" i="4"/>
  <c r="BF189" i="4"/>
  <c r="X189" i="4"/>
  <c r="V189" i="4"/>
  <c r="T189" i="4"/>
  <c r="P189" i="4"/>
  <c r="BI187" i="4"/>
  <c r="BH187" i="4"/>
  <c r="BG187" i="4"/>
  <c r="BF187" i="4"/>
  <c r="X187" i="4"/>
  <c r="V187" i="4"/>
  <c r="T187" i="4"/>
  <c r="P187" i="4"/>
  <c r="BI185" i="4"/>
  <c r="BH185" i="4"/>
  <c r="BG185" i="4"/>
  <c r="BF185" i="4"/>
  <c r="X185" i="4"/>
  <c r="V185" i="4"/>
  <c r="T185" i="4"/>
  <c r="P185" i="4"/>
  <c r="BI183" i="4"/>
  <c r="BH183" i="4"/>
  <c r="BG183" i="4"/>
  <c r="BF183" i="4"/>
  <c r="X183" i="4"/>
  <c r="V183" i="4"/>
  <c r="T183" i="4"/>
  <c r="P183" i="4"/>
  <c r="BI181" i="4"/>
  <c r="BH181" i="4"/>
  <c r="BG181" i="4"/>
  <c r="BF181" i="4"/>
  <c r="X181" i="4"/>
  <c r="V181" i="4"/>
  <c r="T181" i="4"/>
  <c r="P181" i="4"/>
  <c r="BI179" i="4"/>
  <c r="BH179" i="4"/>
  <c r="BG179" i="4"/>
  <c r="BF179" i="4"/>
  <c r="X179" i="4"/>
  <c r="V179" i="4"/>
  <c r="T179" i="4"/>
  <c r="P179" i="4"/>
  <c r="BI177" i="4"/>
  <c r="BH177" i="4"/>
  <c r="BG177" i="4"/>
  <c r="BF177" i="4"/>
  <c r="X177" i="4"/>
  <c r="V177" i="4"/>
  <c r="T177" i="4"/>
  <c r="P177" i="4"/>
  <c r="BI175" i="4"/>
  <c r="BH175" i="4"/>
  <c r="BG175" i="4"/>
  <c r="BF175" i="4"/>
  <c r="X175" i="4"/>
  <c r="V175" i="4"/>
  <c r="T175" i="4"/>
  <c r="P175" i="4"/>
  <c r="BI173" i="4"/>
  <c r="BH173" i="4"/>
  <c r="BG173" i="4"/>
  <c r="BF173" i="4"/>
  <c r="X173" i="4"/>
  <c r="V173" i="4"/>
  <c r="T173" i="4"/>
  <c r="P173" i="4"/>
  <c r="BI171" i="4"/>
  <c r="BH171" i="4"/>
  <c r="BG171" i="4"/>
  <c r="BF171" i="4"/>
  <c r="X171" i="4"/>
  <c r="V171" i="4"/>
  <c r="T171" i="4"/>
  <c r="P171" i="4"/>
  <c r="BI169" i="4"/>
  <c r="BH169" i="4"/>
  <c r="BG169" i="4"/>
  <c r="BF169" i="4"/>
  <c r="X169" i="4"/>
  <c r="V169" i="4"/>
  <c r="T169" i="4"/>
  <c r="P169" i="4"/>
  <c r="BI167" i="4"/>
  <c r="BH167" i="4"/>
  <c r="BG167" i="4"/>
  <c r="BF167" i="4"/>
  <c r="X167" i="4"/>
  <c r="V167" i="4"/>
  <c r="T167" i="4"/>
  <c r="P167" i="4"/>
  <c r="BI165" i="4"/>
  <c r="BH165" i="4"/>
  <c r="BG165" i="4"/>
  <c r="BF165" i="4"/>
  <c r="X165" i="4"/>
  <c r="V165" i="4"/>
  <c r="T165" i="4"/>
  <c r="P165" i="4"/>
  <c r="BI163" i="4"/>
  <c r="BH163" i="4"/>
  <c r="BG163" i="4"/>
  <c r="BF163" i="4"/>
  <c r="X163" i="4"/>
  <c r="V163" i="4"/>
  <c r="T163" i="4"/>
  <c r="P163" i="4"/>
  <c r="BI161" i="4"/>
  <c r="BH161" i="4"/>
  <c r="BG161" i="4"/>
  <c r="BF161" i="4"/>
  <c r="X161" i="4"/>
  <c r="V161" i="4"/>
  <c r="T161" i="4"/>
  <c r="P161" i="4"/>
  <c r="BI159" i="4"/>
  <c r="BH159" i="4"/>
  <c r="BG159" i="4"/>
  <c r="BF159" i="4"/>
  <c r="X159" i="4"/>
  <c r="V159" i="4"/>
  <c r="T159" i="4"/>
  <c r="P159" i="4"/>
  <c r="BI157" i="4"/>
  <c r="BH157" i="4"/>
  <c r="BG157" i="4"/>
  <c r="BF157" i="4"/>
  <c r="X157" i="4"/>
  <c r="V157" i="4"/>
  <c r="T157" i="4"/>
  <c r="P157" i="4"/>
  <c r="BI155" i="4"/>
  <c r="BH155" i="4"/>
  <c r="BG155" i="4"/>
  <c r="BF155" i="4"/>
  <c r="X155" i="4"/>
  <c r="V155" i="4"/>
  <c r="T155" i="4"/>
  <c r="P155" i="4"/>
  <c r="BI153" i="4"/>
  <c r="BH153" i="4"/>
  <c r="BG153" i="4"/>
  <c r="BF153" i="4"/>
  <c r="X153" i="4"/>
  <c r="V153" i="4"/>
  <c r="T153" i="4"/>
  <c r="P153" i="4"/>
  <c r="BI151" i="4"/>
  <c r="BH151" i="4"/>
  <c r="BG151" i="4"/>
  <c r="BF151" i="4"/>
  <c r="X151" i="4"/>
  <c r="V151" i="4"/>
  <c r="T151" i="4"/>
  <c r="P151" i="4"/>
  <c r="BI149" i="4"/>
  <c r="BH149" i="4"/>
  <c r="BG149" i="4"/>
  <c r="BF149" i="4"/>
  <c r="X149" i="4"/>
  <c r="V149" i="4"/>
  <c r="T149" i="4"/>
  <c r="P149" i="4"/>
  <c r="BI147" i="4"/>
  <c r="BH147" i="4"/>
  <c r="BG147" i="4"/>
  <c r="BF147" i="4"/>
  <c r="X147" i="4"/>
  <c r="V147" i="4"/>
  <c r="T147" i="4"/>
  <c r="P147" i="4"/>
  <c r="BI145" i="4"/>
  <c r="BH145" i="4"/>
  <c r="BG145" i="4"/>
  <c r="BF145" i="4"/>
  <c r="X145" i="4"/>
  <c r="V145" i="4"/>
  <c r="T145" i="4"/>
  <c r="P145" i="4"/>
  <c r="BI143" i="4"/>
  <c r="BH143" i="4"/>
  <c r="BG143" i="4"/>
  <c r="BF143" i="4"/>
  <c r="X143" i="4"/>
  <c r="V143" i="4"/>
  <c r="T143" i="4"/>
  <c r="P143" i="4"/>
  <c r="BI141" i="4"/>
  <c r="BH141" i="4"/>
  <c r="BG141" i="4"/>
  <c r="BF141" i="4"/>
  <c r="X141" i="4"/>
  <c r="V141" i="4"/>
  <c r="T141" i="4"/>
  <c r="P141" i="4"/>
  <c r="BI138" i="4"/>
  <c r="BH138" i="4"/>
  <c r="BG138" i="4"/>
  <c r="BF138" i="4"/>
  <c r="X138" i="4"/>
  <c r="V138" i="4"/>
  <c r="T138" i="4"/>
  <c r="P138" i="4"/>
  <c r="BI136" i="4"/>
  <c r="BH136" i="4"/>
  <c r="BG136" i="4"/>
  <c r="BF136" i="4"/>
  <c r="X136" i="4"/>
  <c r="V136" i="4"/>
  <c r="T136" i="4"/>
  <c r="P136" i="4"/>
  <c r="BI134" i="4"/>
  <c r="BH134" i="4"/>
  <c r="BG134" i="4"/>
  <c r="BF134" i="4"/>
  <c r="X134" i="4"/>
  <c r="V134" i="4"/>
  <c r="T134" i="4"/>
  <c r="P134" i="4"/>
  <c r="BI132" i="4"/>
  <c r="BH132" i="4"/>
  <c r="BG132" i="4"/>
  <c r="BF132" i="4"/>
  <c r="X132" i="4"/>
  <c r="V132" i="4"/>
  <c r="T132" i="4"/>
  <c r="P132" i="4"/>
  <c r="BI130" i="4"/>
  <c r="BH130" i="4"/>
  <c r="BG130" i="4"/>
  <c r="BF130" i="4"/>
  <c r="X130" i="4"/>
  <c r="V130" i="4"/>
  <c r="T130" i="4"/>
  <c r="P130" i="4"/>
  <c r="BI128" i="4"/>
  <c r="BH128" i="4"/>
  <c r="BG128" i="4"/>
  <c r="BF128" i="4"/>
  <c r="X128" i="4"/>
  <c r="V128" i="4"/>
  <c r="T128" i="4"/>
  <c r="P128" i="4"/>
  <c r="BI126" i="4"/>
  <c r="BH126" i="4"/>
  <c r="BG126" i="4"/>
  <c r="BF126" i="4"/>
  <c r="X126" i="4"/>
  <c r="V126" i="4"/>
  <c r="T126" i="4"/>
  <c r="P126" i="4"/>
  <c r="F117" i="4"/>
  <c r="E115" i="4"/>
  <c r="F91" i="4"/>
  <c r="E89" i="4"/>
  <c r="J26" i="4"/>
  <c r="E26" i="4"/>
  <c r="J120" i="4" s="1"/>
  <c r="J25" i="4"/>
  <c r="J23" i="4"/>
  <c r="E23" i="4"/>
  <c r="J93" i="4" s="1"/>
  <c r="J22" i="4"/>
  <c r="J20" i="4"/>
  <c r="E20" i="4"/>
  <c r="F120" i="4" s="1"/>
  <c r="J19" i="4"/>
  <c r="J17" i="4"/>
  <c r="E17" i="4"/>
  <c r="F119" i="4" s="1"/>
  <c r="J16" i="4"/>
  <c r="J14" i="4"/>
  <c r="J91" i="4" s="1"/>
  <c r="E7" i="4"/>
  <c r="E111" i="4"/>
  <c r="K41" i="3"/>
  <c r="K40" i="3"/>
  <c r="BA97" i="1" s="1"/>
  <c r="K39" i="3"/>
  <c r="AZ97" i="1"/>
  <c r="BI163" i="3"/>
  <c r="BH163" i="3"/>
  <c r="BG163" i="3"/>
  <c r="BF163" i="3"/>
  <c r="X163" i="3"/>
  <c r="X162" i="3" s="1"/>
  <c r="X161" i="3" s="1"/>
  <c r="V163" i="3"/>
  <c r="V162" i="3" s="1"/>
  <c r="V161" i="3" s="1"/>
  <c r="T163" i="3"/>
  <c r="T162" i="3"/>
  <c r="T161" i="3" s="1"/>
  <c r="P163" i="3"/>
  <c r="BI158" i="3"/>
  <c r="BH158" i="3"/>
  <c r="BG158" i="3"/>
  <c r="BF158" i="3"/>
  <c r="X158" i="3"/>
  <c r="X157" i="3"/>
  <c r="V158" i="3"/>
  <c r="V157" i="3" s="1"/>
  <c r="T158" i="3"/>
  <c r="T157" i="3"/>
  <c r="P158" i="3"/>
  <c r="BI154" i="3"/>
  <c r="BH154" i="3"/>
  <c r="BG154" i="3"/>
  <c r="BF154" i="3"/>
  <c r="X154" i="3"/>
  <c r="X153" i="3"/>
  <c r="V154" i="3"/>
  <c r="V153" i="3" s="1"/>
  <c r="T154" i="3"/>
  <c r="T153" i="3"/>
  <c r="P154" i="3"/>
  <c r="BK154" i="3" s="1"/>
  <c r="BK153" i="3" s="1"/>
  <c r="K153" i="3" s="1"/>
  <c r="K102" i="3" s="1"/>
  <c r="BI150" i="3"/>
  <c r="BH150" i="3"/>
  <c r="BG150" i="3"/>
  <c r="BF150" i="3"/>
  <c r="X150" i="3"/>
  <c r="V150" i="3"/>
  <c r="T150" i="3"/>
  <c r="P150" i="3"/>
  <c r="BK150" i="3" s="1"/>
  <c r="BI147" i="3"/>
  <c r="BH147" i="3"/>
  <c r="BG147" i="3"/>
  <c r="BF147" i="3"/>
  <c r="X147" i="3"/>
  <c r="V147" i="3"/>
  <c r="T147" i="3"/>
  <c r="P147" i="3"/>
  <c r="K147" i="3" s="1"/>
  <c r="BE147" i="3" s="1"/>
  <c r="BI143" i="3"/>
  <c r="BH143" i="3"/>
  <c r="BG143" i="3"/>
  <c r="BF143" i="3"/>
  <c r="X143" i="3"/>
  <c r="V143" i="3"/>
  <c r="T143" i="3"/>
  <c r="P143" i="3"/>
  <c r="K143" i="3" s="1"/>
  <c r="BE143" i="3" s="1"/>
  <c r="BI140" i="3"/>
  <c r="BH140" i="3"/>
  <c r="BG140" i="3"/>
  <c r="BF140" i="3"/>
  <c r="X140" i="3"/>
  <c r="V140" i="3"/>
  <c r="T140" i="3"/>
  <c r="P140" i="3"/>
  <c r="BI136" i="3"/>
  <c r="BH136" i="3"/>
  <c r="BG136" i="3"/>
  <c r="BF136" i="3"/>
  <c r="X136" i="3"/>
  <c r="V136" i="3"/>
  <c r="T136" i="3"/>
  <c r="P136" i="3"/>
  <c r="K136" i="3" s="1"/>
  <c r="BE136" i="3" s="1"/>
  <c r="BI134" i="3"/>
  <c r="BH134" i="3"/>
  <c r="BG134" i="3"/>
  <c r="BF134" i="3"/>
  <c r="X134" i="3"/>
  <c r="V134" i="3"/>
  <c r="T134" i="3"/>
  <c r="P134" i="3"/>
  <c r="K134" i="3" s="1"/>
  <c r="BE134" i="3" s="1"/>
  <c r="BI132" i="3"/>
  <c r="BH132" i="3"/>
  <c r="BG132" i="3"/>
  <c r="BF132" i="3"/>
  <c r="X132" i="3"/>
  <c r="V132" i="3"/>
  <c r="T132" i="3"/>
  <c r="P132" i="3"/>
  <c r="BK132" i="3" s="1"/>
  <c r="BI130" i="3"/>
  <c r="BH130" i="3"/>
  <c r="BG130" i="3"/>
  <c r="BF130" i="3"/>
  <c r="X130" i="3"/>
  <c r="V130" i="3"/>
  <c r="T130" i="3"/>
  <c r="P130" i="3"/>
  <c r="BK130" i="3" s="1"/>
  <c r="BI128" i="3"/>
  <c r="BH128" i="3"/>
  <c r="BG128" i="3"/>
  <c r="BF128" i="3"/>
  <c r="X128" i="3"/>
  <c r="V128" i="3"/>
  <c r="T128" i="3"/>
  <c r="P128" i="3"/>
  <c r="F121" i="3"/>
  <c r="E119" i="3"/>
  <c r="F91" i="3"/>
  <c r="E89" i="3"/>
  <c r="J26" i="3"/>
  <c r="E26" i="3"/>
  <c r="J124" i="3" s="1"/>
  <c r="J25" i="3"/>
  <c r="J23" i="3"/>
  <c r="E23" i="3"/>
  <c r="J123" i="3" s="1"/>
  <c r="J22" i="3"/>
  <c r="J20" i="3"/>
  <c r="E20" i="3"/>
  <c r="F124" i="3" s="1"/>
  <c r="J19" i="3"/>
  <c r="J17" i="3"/>
  <c r="E17" i="3"/>
  <c r="F93" i="3" s="1"/>
  <c r="J16" i="3"/>
  <c r="J14" i="3"/>
  <c r="J121" i="3" s="1"/>
  <c r="E7" i="3"/>
  <c r="E115" i="3"/>
  <c r="K41" i="2"/>
  <c r="K40" i="2"/>
  <c r="BA96" i="1" s="1"/>
  <c r="K39" i="2"/>
  <c r="AZ96" i="1" s="1"/>
  <c r="BI283" i="2"/>
  <c r="BH283" i="2"/>
  <c r="BG283" i="2"/>
  <c r="BF283" i="2"/>
  <c r="X283" i="2"/>
  <c r="V283" i="2"/>
  <c r="T283" i="2"/>
  <c r="P283" i="2"/>
  <c r="BI280" i="2"/>
  <c r="BH280" i="2"/>
  <c r="BG280" i="2"/>
  <c r="BF280" i="2"/>
  <c r="X280" i="2"/>
  <c r="V280" i="2"/>
  <c r="T280" i="2"/>
  <c r="P280" i="2"/>
  <c r="BI277" i="2"/>
  <c r="BH277" i="2"/>
  <c r="BG277" i="2"/>
  <c r="BF277" i="2"/>
  <c r="X277" i="2"/>
  <c r="V277" i="2"/>
  <c r="T277" i="2"/>
  <c r="P277" i="2"/>
  <c r="BI275" i="2"/>
  <c r="BH275" i="2"/>
  <c r="BG275" i="2"/>
  <c r="BF275" i="2"/>
  <c r="X275" i="2"/>
  <c r="V275" i="2"/>
  <c r="T275" i="2"/>
  <c r="P275" i="2"/>
  <c r="BI273" i="2"/>
  <c r="BH273" i="2"/>
  <c r="BG273" i="2"/>
  <c r="BF273" i="2"/>
  <c r="X273" i="2"/>
  <c r="V273" i="2"/>
  <c r="T273" i="2"/>
  <c r="P273" i="2"/>
  <c r="BI271" i="2"/>
  <c r="BH271" i="2"/>
  <c r="BG271" i="2"/>
  <c r="BF271" i="2"/>
  <c r="X271" i="2"/>
  <c r="V271" i="2"/>
  <c r="T271" i="2"/>
  <c r="P271" i="2"/>
  <c r="BI269" i="2"/>
  <c r="BH269" i="2"/>
  <c r="BG269" i="2"/>
  <c r="BF269" i="2"/>
  <c r="X269" i="2"/>
  <c r="V269" i="2"/>
  <c r="T269" i="2"/>
  <c r="P269" i="2"/>
  <c r="BI267" i="2"/>
  <c r="BH267" i="2"/>
  <c r="BG267" i="2"/>
  <c r="BF267" i="2"/>
  <c r="X267" i="2"/>
  <c r="V267" i="2"/>
  <c r="T267" i="2"/>
  <c r="P267" i="2"/>
  <c r="BI265" i="2"/>
  <c r="BH265" i="2"/>
  <c r="BG265" i="2"/>
  <c r="BF265" i="2"/>
  <c r="X265" i="2"/>
  <c r="V265" i="2"/>
  <c r="T265" i="2"/>
  <c r="P265" i="2"/>
  <c r="BI263" i="2"/>
  <c r="BH263" i="2"/>
  <c r="BG263" i="2"/>
  <c r="BF263" i="2"/>
  <c r="X263" i="2"/>
  <c r="V263" i="2"/>
  <c r="T263" i="2"/>
  <c r="P263" i="2"/>
  <c r="BI261" i="2"/>
  <c r="BH261" i="2"/>
  <c r="BG261" i="2"/>
  <c r="BF261" i="2"/>
  <c r="X261" i="2"/>
  <c r="V261" i="2"/>
  <c r="T261" i="2"/>
  <c r="P261" i="2"/>
  <c r="BI259" i="2"/>
  <c r="BH259" i="2"/>
  <c r="BG259" i="2"/>
  <c r="BF259" i="2"/>
  <c r="X259" i="2"/>
  <c r="V259" i="2"/>
  <c r="T259" i="2"/>
  <c r="P259" i="2"/>
  <c r="BI257" i="2"/>
  <c r="BH257" i="2"/>
  <c r="BG257" i="2"/>
  <c r="BF257" i="2"/>
  <c r="X257" i="2"/>
  <c r="V257" i="2"/>
  <c r="T257" i="2"/>
  <c r="P257" i="2"/>
  <c r="BI255" i="2"/>
  <c r="BH255" i="2"/>
  <c r="BG255" i="2"/>
  <c r="BF255" i="2"/>
  <c r="X255" i="2"/>
  <c r="V255" i="2"/>
  <c r="T255" i="2"/>
  <c r="P255" i="2"/>
  <c r="BI253" i="2"/>
  <c r="BH253" i="2"/>
  <c r="BG253" i="2"/>
  <c r="BF253" i="2"/>
  <c r="X253" i="2"/>
  <c r="V253" i="2"/>
  <c r="T253" i="2"/>
  <c r="P253" i="2"/>
  <c r="BI251" i="2"/>
  <c r="BH251" i="2"/>
  <c r="BG251" i="2"/>
  <c r="BF251" i="2"/>
  <c r="X251" i="2"/>
  <c r="V251" i="2"/>
  <c r="T251" i="2"/>
  <c r="P251" i="2"/>
  <c r="BI249" i="2"/>
  <c r="BH249" i="2"/>
  <c r="BG249" i="2"/>
  <c r="BF249" i="2"/>
  <c r="X249" i="2"/>
  <c r="V249" i="2"/>
  <c r="T249" i="2"/>
  <c r="P249" i="2"/>
  <c r="BI247" i="2"/>
  <c r="BH247" i="2"/>
  <c r="BG247" i="2"/>
  <c r="BF247" i="2"/>
  <c r="X247" i="2"/>
  <c r="V247" i="2"/>
  <c r="T247" i="2"/>
  <c r="P247" i="2"/>
  <c r="BI245" i="2"/>
  <c r="BH245" i="2"/>
  <c r="BG245" i="2"/>
  <c r="BF245" i="2"/>
  <c r="X245" i="2"/>
  <c r="V245" i="2"/>
  <c r="T245" i="2"/>
  <c r="P245" i="2"/>
  <c r="BI243" i="2"/>
  <c r="BH243" i="2"/>
  <c r="BG243" i="2"/>
  <c r="BF243" i="2"/>
  <c r="X243" i="2"/>
  <c r="V243" i="2"/>
  <c r="T243" i="2"/>
  <c r="P243" i="2"/>
  <c r="BI241" i="2"/>
  <c r="BH241" i="2"/>
  <c r="BG241" i="2"/>
  <c r="BF241" i="2"/>
  <c r="X241" i="2"/>
  <c r="V241" i="2"/>
  <c r="T241" i="2"/>
  <c r="P241" i="2"/>
  <c r="BI239" i="2"/>
  <c r="BH239" i="2"/>
  <c r="BG239" i="2"/>
  <c r="BF239" i="2"/>
  <c r="X239" i="2"/>
  <c r="V239" i="2"/>
  <c r="T239" i="2"/>
  <c r="P239" i="2"/>
  <c r="BI237" i="2"/>
  <c r="BH237" i="2"/>
  <c r="BG237" i="2"/>
  <c r="BF237" i="2"/>
  <c r="X237" i="2"/>
  <c r="V237" i="2"/>
  <c r="T237" i="2"/>
  <c r="P237" i="2"/>
  <c r="BI235" i="2"/>
  <c r="BH235" i="2"/>
  <c r="BG235" i="2"/>
  <c r="BF235" i="2"/>
  <c r="X235" i="2"/>
  <c r="V235" i="2"/>
  <c r="T235" i="2"/>
  <c r="P235" i="2"/>
  <c r="BI233" i="2"/>
  <c r="BH233" i="2"/>
  <c r="BG233" i="2"/>
  <c r="BF233" i="2"/>
  <c r="X233" i="2"/>
  <c r="V233" i="2"/>
  <c r="T233" i="2"/>
  <c r="P233" i="2"/>
  <c r="BI231" i="2"/>
  <c r="BH231" i="2"/>
  <c r="BG231" i="2"/>
  <c r="BF231" i="2"/>
  <c r="X231" i="2"/>
  <c r="V231" i="2"/>
  <c r="T231" i="2"/>
  <c r="P231" i="2"/>
  <c r="BI229" i="2"/>
  <c r="BH229" i="2"/>
  <c r="BG229" i="2"/>
  <c r="BF229" i="2"/>
  <c r="X229" i="2"/>
  <c r="V229" i="2"/>
  <c r="T229" i="2"/>
  <c r="P229" i="2"/>
  <c r="BI227" i="2"/>
  <c r="BH227" i="2"/>
  <c r="BG227" i="2"/>
  <c r="BF227" i="2"/>
  <c r="X227" i="2"/>
  <c r="V227" i="2"/>
  <c r="T227" i="2"/>
  <c r="P227" i="2"/>
  <c r="BI225" i="2"/>
  <c r="BH225" i="2"/>
  <c r="BG225" i="2"/>
  <c r="BF225" i="2"/>
  <c r="X225" i="2"/>
  <c r="V225" i="2"/>
  <c r="T225" i="2"/>
  <c r="P225" i="2"/>
  <c r="BI223" i="2"/>
  <c r="BH223" i="2"/>
  <c r="BG223" i="2"/>
  <c r="BF223" i="2"/>
  <c r="X223" i="2"/>
  <c r="V223" i="2"/>
  <c r="T223" i="2"/>
  <c r="P223" i="2"/>
  <c r="BI221" i="2"/>
  <c r="BH221" i="2"/>
  <c r="BG221" i="2"/>
  <c r="BF221" i="2"/>
  <c r="X221" i="2"/>
  <c r="V221" i="2"/>
  <c r="T221" i="2"/>
  <c r="P221" i="2"/>
  <c r="BI219" i="2"/>
  <c r="BH219" i="2"/>
  <c r="BG219" i="2"/>
  <c r="BF219" i="2"/>
  <c r="X219" i="2"/>
  <c r="V219" i="2"/>
  <c r="T219" i="2"/>
  <c r="P219" i="2"/>
  <c r="BI217" i="2"/>
  <c r="BH217" i="2"/>
  <c r="BG217" i="2"/>
  <c r="BF217" i="2"/>
  <c r="X217" i="2"/>
  <c r="V217" i="2"/>
  <c r="T217" i="2"/>
  <c r="P217" i="2"/>
  <c r="BI215" i="2"/>
  <c r="BH215" i="2"/>
  <c r="BG215" i="2"/>
  <c r="BF215" i="2"/>
  <c r="X215" i="2"/>
  <c r="V215" i="2"/>
  <c r="T215" i="2"/>
  <c r="P215" i="2"/>
  <c r="BI213" i="2"/>
  <c r="BH213" i="2"/>
  <c r="BG213" i="2"/>
  <c r="BF213" i="2"/>
  <c r="X213" i="2"/>
  <c r="V213" i="2"/>
  <c r="T213" i="2"/>
  <c r="P213" i="2"/>
  <c r="BI211" i="2"/>
  <c r="BH211" i="2"/>
  <c r="BG211" i="2"/>
  <c r="BF211" i="2"/>
  <c r="X211" i="2"/>
  <c r="V211" i="2"/>
  <c r="T211" i="2"/>
  <c r="P211" i="2"/>
  <c r="BI209" i="2"/>
  <c r="BH209" i="2"/>
  <c r="BG209" i="2"/>
  <c r="BF209" i="2"/>
  <c r="X209" i="2"/>
  <c r="V209" i="2"/>
  <c r="T209" i="2"/>
  <c r="P209" i="2"/>
  <c r="BI207" i="2"/>
  <c r="BH207" i="2"/>
  <c r="BG207" i="2"/>
  <c r="BF207" i="2"/>
  <c r="X207" i="2"/>
  <c r="V207" i="2"/>
  <c r="T207" i="2"/>
  <c r="P207" i="2"/>
  <c r="BI205" i="2"/>
  <c r="BH205" i="2"/>
  <c r="BG205" i="2"/>
  <c r="BF205" i="2"/>
  <c r="X205" i="2"/>
  <c r="V205" i="2"/>
  <c r="T205" i="2"/>
  <c r="P205" i="2"/>
  <c r="BI203" i="2"/>
  <c r="BH203" i="2"/>
  <c r="BG203" i="2"/>
  <c r="BF203" i="2"/>
  <c r="X203" i="2"/>
  <c r="V203" i="2"/>
  <c r="T203" i="2"/>
  <c r="P203" i="2"/>
  <c r="BI201" i="2"/>
  <c r="BH201" i="2"/>
  <c r="BG201" i="2"/>
  <c r="BF201" i="2"/>
  <c r="X201" i="2"/>
  <c r="V201" i="2"/>
  <c r="T201" i="2"/>
  <c r="P201" i="2"/>
  <c r="BI199" i="2"/>
  <c r="BH199" i="2"/>
  <c r="BG199" i="2"/>
  <c r="BF199" i="2"/>
  <c r="X199" i="2"/>
  <c r="V199" i="2"/>
  <c r="T199" i="2"/>
  <c r="P199" i="2"/>
  <c r="BI197" i="2"/>
  <c r="BH197" i="2"/>
  <c r="BG197" i="2"/>
  <c r="BF197" i="2"/>
  <c r="X197" i="2"/>
  <c r="V197" i="2"/>
  <c r="T197" i="2"/>
  <c r="P197" i="2"/>
  <c r="BI195" i="2"/>
  <c r="BH195" i="2"/>
  <c r="BG195" i="2"/>
  <c r="BF195" i="2"/>
  <c r="X195" i="2"/>
  <c r="V195" i="2"/>
  <c r="T195" i="2"/>
  <c r="P195" i="2"/>
  <c r="BI193" i="2"/>
  <c r="BH193" i="2"/>
  <c r="BG193" i="2"/>
  <c r="BF193" i="2"/>
  <c r="X193" i="2"/>
  <c r="V193" i="2"/>
  <c r="T193" i="2"/>
  <c r="P193" i="2"/>
  <c r="BI191" i="2"/>
  <c r="BH191" i="2"/>
  <c r="BG191" i="2"/>
  <c r="BF191" i="2"/>
  <c r="X191" i="2"/>
  <c r="V191" i="2"/>
  <c r="T191" i="2"/>
  <c r="P191" i="2"/>
  <c r="BI189" i="2"/>
  <c r="BH189" i="2"/>
  <c r="BG189" i="2"/>
  <c r="BF189" i="2"/>
  <c r="X189" i="2"/>
  <c r="V189" i="2"/>
  <c r="T189" i="2"/>
  <c r="P189" i="2"/>
  <c r="BI187" i="2"/>
  <c r="BH187" i="2"/>
  <c r="BG187" i="2"/>
  <c r="BF187" i="2"/>
  <c r="X187" i="2"/>
  <c r="V187" i="2"/>
  <c r="T187" i="2"/>
  <c r="P187" i="2"/>
  <c r="BI185" i="2"/>
  <c r="BH185" i="2"/>
  <c r="BG185" i="2"/>
  <c r="BF185" i="2"/>
  <c r="X185" i="2"/>
  <c r="V185" i="2"/>
  <c r="T185" i="2"/>
  <c r="P185" i="2"/>
  <c r="BI183" i="2"/>
  <c r="BH183" i="2"/>
  <c r="BG183" i="2"/>
  <c r="BF183" i="2"/>
  <c r="X183" i="2"/>
  <c r="V183" i="2"/>
  <c r="T183" i="2"/>
  <c r="P183" i="2"/>
  <c r="BI181" i="2"/>
  <c r="BH181" i="2"/>
  <c r="BG181" i="2"/>
  <c r="BF181" i="2"/>
  <c r="X181" i="2"/>
  <c r="V181" i="2"/>
  <c r="T181" i="2"/>
  <c r="P181" i="2"/>
  <c r="BI179" i="2"/>
  <c r="BH179" i="2"/>
  <c r="BG179" i="2"/>
  <c r="BF179" i="2"/>
  <c r="X179" i="2"/>
  <c r="V179" i="2"/>
  <c r="T179" i="2"/>
  <c r="P179" i="2"/>
  <c r="BI177" i="2"/>
  <c r="BH177" i="2"/>
  <c r="BG177" i="2"/>
  <c r="BF177" i="2"/>
  <c r="X177" i="2"/>
  <c r="V177" i="2"/>
  <c r="T177" i="2"/>
  <c r="P177" i="2"/>
  <c r="BI175" i="2"/>
  <c r="BH175" i="2"/>
  <c r="BG175" i="2"/>
  <c r="BF175" i="2"/>
  <c r="X175" i="2"/>
  <c r="V175" i="2"/>
  <c r="T175" i="2"/>
  <c r="P175" i="2"/>
  <c r="BI173" i="2"/>
  <c r="BH173" i="2"/>
  <c r="BG173" i="2"/>
  <c r="BF173" i="2"/>
  <c r="X173" i="2"/>
  <c r="V173" i="2"/>
  <c r="T173" i="2"/>
  <c r="P173" i="2"/>
  <c r="BI171" i="2"/>
  <c r="BH171" i="2"/>
  <c r="BG171" i="2"/>
  <c r="BF171" i="2"/>
  <c r="X171" i="2"/>
  <c r="V171" i="2"/>
  <c r="T171" i="2"/>
  <c r="P171" i="2"/>
  <c r="BI169" i="2"/>
  <c r="BH169" i="2"/>
  <c r="BG169" i="2"/>
  <c r="BF169" i="2"/>
  <c r="X169" i="2"/>
  <c r="V169" i="2"/>
  <c r="T169" i="2"/>
  <c r="P169" i="2"/>
  <c r="BI167" i="2"/>
  <c r="BH167" i="2"/>
  <c r="BG167" i="2"/>
  <c r="BF167" i="2"/>
  <c r="X167" i="2"/>
  <c r="V167" i="2"/>
  <c r="T167" i="2"/>
  <c r="P167" i="2"/>
  <c r="BI165" i="2"/>
  <c r="BH165" i="2"/>
  <c r="BG165" i="2"/>
  <c r="BF165" i="2"/>
  <c r="X165" i="2"/>
  <c r="V165" i="2"/>
  <c r="T165" i="2"/>
  <c r="P165" i="2"/>
  <c r="BI163" i="2"/>
  <c r="BH163" i="2"/>
  <c r="BG163" i="2"/>
  <c r="BF163" i="2"/>
  <c r="X163" i="2"/>
  <c r="V163" i="2"/>
  <c r="T163" i="2"/>
  <c r="P163" i="2"/>
  <c r="BI161" i="2"/>
  <c r="BH161" i="2"/>
  <c r="BG161" i="2"/>
  <c r="BF161" i="2"/>
  <c r="X161" i="2"/>
  <c r="V161" i="2"/>
  <c r="T161" i="2"/>
  <c r="P161" i="2"/>
  <c r="BI159" i="2"/>
  <c r="BH159" i="2"/>
  <c r="BG159" i="2"/>
  <c r="BF159" i="2"/>
  <c r="X159" i="2"/>
  <c r="V159" i="2"/>
  <c r="T159" i="2"/>
  <c r="P159" i="2"/>
  <c r="BI157" i="2"/>
  <c r="BH157" i="2"/>
  <c r="BG157" i="2"/>
  <c r="BF157" i="2"/>
  <c r="X157" i="2"/>
  <c r="V157" i="2"/>
  <c r="T157" i="2"/>
  <c r="P157" i="2"/>
  <c r="BI155" i="2"/>
  <c r="BH155" i="2"/>
  <c r="BG155" i="2"/>
  <c r="BF155" i="2"/>
  <c r="X155" i="2"/>
  <c r="V155" i="2"/>
  <c r="T155" i="2"/>
  <c r="P155" i="2"/>
  <c r="BI153" i="2"/>
  <c r="BH153" i="2"/>
  <c r="BG153" i="2"/>
  <c r="BF153" i="2"/>
  <c r="X153" i="2"/>
  <c r="V153" i="2"/>
  <c r="T153" i="2"/>
  <c r="P153" i="2"/>
  <c r="BI151" i="2"/>
  <c r="BH151" i="2"/>
  <c r="BG151" i="2"/>
  <c r="BF151" i="2"/>
  <c r="X151" i="2"/>
  <c r="V151" i="2"/>
  <c r="T151" i="2"/>
  <c r="P151" i="2"/>
  <c r="BI149" i="2"/>
  <c r="BH149" i="2"/>
  <c r="BG149" i="2"/>
  <c r="BF149" i="2"/>
  <c r="X149" i="2"/>
  <c r="V149" i="2"/>
  <c r="T149" i="2"/>
  <c r="P149" i="2"/>
  <c r="BI147" i="2"/>
  <c r="BH147" i="2"/>
  <c r="BG147" i="2"/>
  <c r="BF147" i="2"/>
  <c r="X147" i="2"/>
  <c r="V147" i="2"/>
  <c r="T147" i="2"/>
  <c r="P147" i="2"/>
  <c r="BI145" i="2"/>
  <c r="BH145" i="2"/>
  <c r="BG145" i="2"/>
  <c r="BF145" i="2"/>
  <c r="X145" i="2"/>
  <c r="V145" i="2"/>
  <c r="T145" i="2"/>
  <c r="P145" i="2"/>
  <c r="BI142" i="2"/>
  <c r="BH142" i="2"/>
  <c r="BG142" i="2"/>
  <c r="BF142" i="2"/>
  <c r="X142" i="2"/>
  <c r="V142" i="2"/>
  <c r="T142" i="2"/>
  <c r="P142" i="2"/>
  <c r="BI140" i="2"/>
  <c r="BH140" i="2"/>
  <c r="BG140" i="2"/>
  <c r="BF140" i="2"/>
  <c r="X140" i="2"/>
  <c r="V140" i="2"/>
  <c r="T140" i="2"/>
  <c r="P140" i="2"/>
  <c r="BI138" i="2"/>
  <c r="BH138" i="2"/>
  <c r="BG138" i="2"/>
  <c r="BF138" i="2"/>
  <c r="X138" i="2"/>
  <c r="V138" i="2"/>
  <c r="T138" i="2"/>
  <c r="P138" i="2"/>
  <c r="BI136" i="2"/>
  <c r="BH136" i="2"/>
  <c r="BG136" i="2"/>
  <c r="BF136" i="2"/>
  <c r="X136" i="2"/>
  <c r="V136" i="2"/>
  <c r="T136" i="2"/>
  <c r="P136" i="2"/>
  <c r="BI134" i="2"/>
  <c r="BH134" i="2"/>
  <c r="BG134" i="2"/>
  <c r="BF134" i="2"/>
  <c r="X134" i="2"/>
  <c r="V134" i="2"/>
  <c r="T134" i="2"/>
  <c r="P134" i="2"/>
  <c r="BI132" i="2"/>
  <c r="BH132" i="2"/>
  <c r="BG132" i="2"/>
  <c r="BF132" i="2"/>
  <c r="X132" i="2"/>
  <c r="V132" i="2"/>
  <c r="T132" i="2"/>
  <c r="P132" i="2"/>
  <c r="BI130" i="2"/>
  <c r="BH130" i="2"/>
  <c r="BG130" i="2"/>
  <c r="BF130" i="2"/>
  <c r="X130" i="2"/>
  <c r="V130" i="2"/>
  <c r="T130" i="2"/>
  <c r="P130" i="2"/>
  <c r="BI128" i="2"/>
  <c r="BH128" i="2"/>
  <c r="BG128" i="2"/>
  <c r="BF128" i="2"/>
  <c r="X128" i="2"/>
  <c r="V128" i="2"/>
  <c r="T128" i="2"/>
  <c r="P128" i="2"/>
  <c r="BI126" i="2"/>
  <c r="BH126" i="2"/>
  <c r="BG126" i="2"/>
  <c r="BF126" i="2"/>
  <c r="X126" i="2"/>
  <c r="V126" i="2"/>
  <c r="T126" i="2"/>
  <c r="P126" i="2"/>
  <c r="F117" i="2"/>
  <c r="E115" i="2"/>
  <c r="F91" i="2"/>
  <c r="E89" i="2"/>
  <c r="J26" i="2"/>
  <c r="E26" i="2"/>
  <c r="J120" i="2"/>
  <c r="J25" i="2"/>
  <c r="J23" i="2"/>
  <c r="E23" i="2"/>
  <c r="J119" i="2"/>
  <c r="J22" i="2"/>
  <c r="J20" i="2"/>
  <c r="E20" i="2"/>
  <c r="F120" i="2"/>
  <c r="J19" i="2"/>
  <c r="J17" i="2"/>
  <c r="E17" i="2"/>
  <c r="F119" i="2"/>
  <c r="J16" i="2"/>
  <c r="J14" i="2"/>
  <c r="J91" i="2"/>
  <c r="E7" i="2"/>
  <c r="E111" i="2" s="1"/>
  <c r="L90" i="1"/>
  <c r="AM90" i="1"/>
  <c r="AM89" i="1"/>
  <c r="L89" i="1"/>
  <c r="AM87" i="1"/>
  <c r="L87" i="1"/>
  <c r="L85" i="1"/>
  <c r="L84" i="1"/>
  <c r="R135" i="13"/>
  <c r="R133" i="13"/>
  <c r="Q133" i="13"/>
  <c r="R130" i="13"/>
  <c r="Q130" i="13"/>
  <c r="R127" i="13"/>
  <c r="Q127" i="13"/>
  <c r="R125" i="13"/>
  <c r="Q119" i="13"/>
  <c r="Q163" i="12"/>
  <c r="R158" i="12"/>
  <c r="Q158" i="12"/>
  <c r="R154" i="12"/>
  <c r="Q154" i="12"/>
  <c r="R150" i="12"/>
  <c r="Q150" i="12"/>
  <c r="R147" i="12"/>
  <c r="R140" i="12"/>
  <c r="R134" i="12"/>
  <c r="Q134" i="12"/>
  <c r="R132" i="12"/>
  <c r="R130" i="12"/>
  <c r="Q130" i="12"/>
  <c r="R128" i="12"/>
  <c r="Q128" i="12"/>
  <c r="R341" i="11"/>
  <c r="Q341" i="11"/>
  <c r="R338" i="11"/>
  <c r="Q338" i="11"/>
  <c r="R335" i="11"/>
  <c r="Q332" i="11"/>
  <c r="Q329" i="11"/>
  <c r="Q327" i="11"/>
  <c r="R325" i="11"/>
  <c r="Q321" i="11"/>
  <c r="R315" i="11"/>
  <c r="Q315" i="11"/>
  <c r="Q309" i="11"/>
  <c r="Q307" i="11"/>
  <c r="Q303" i="11"/>
  <c r="R301" i="11"/>
  <c r="Q297" i="11"/>
  <c r="R295" i="11"/>
  <c r="Q295" i="11"/>
  <c r="R293" i="11"/>
  <c r="R291" i="11"/>
  <c r="Q289" i="11"/>
  <c r="Q287" i="11"/>
  <c r="R285" i="11"/>
  <c r="Q285" i="11"/>
  <c r="R283" i="11"/>
  <c r="R281" i="11"/>
  <c r="Q277" i="11"/>
  <c r="R275" i="11"/>
  <c r="Q275" i="11"/>
  <c r="R273" i="11"/>
  <c r="R269" i="11"/>
  <c r="Q267" i="11"/>
  <c r="R265" i="11"/>
  <c r="R261" i="11"/>
  <c r="Q261" i="11"/>
  <c r="R259" i="11"/>
  <c r="Q259" i="11"/>
  <c r="R257" i="11"/>
  <c r="Q255" i="11"/>
  <c r="R253" i="11"/>
  <c r="R251" i="11"/>
  <c r="Q251" i="11"/>
  <c r="R249" i="11"/>
  <c r="Q249" i="11"/>
  <c r="R247" i="11"/>
  <c r="R243" i="11"/>
  <c r="Q243" i="11"/>
  <c r="R241" i="11"/>
  <c r="R239" i="11"/>
  <c r="Q237" i="11"/>
  <c r="Q235" i="11"/>
  <c r="R233" i="11"/>
  <c r="Q233" i="11"/>
  <c r="R231" i="11"/>
  <c r="Q231" i="11"/>
  <c r="Q227" i="11"/>
  <c r="Q225" i="11"/>
  <c r="R223" i="11"/>
  <c r="R221" i="11"/>
  <c r="Q221" i="11"/>
  <c r="R217" i="11"/>
  <c r="Q215" i="11"/>
  <c r="R213" i="11"/>
  <c r="Q213" i="11"/>
  <c r="R209" i="11"/>
  <c r="Q207" i="11"/>
  <c r="R203" i="11"/>
  <c r="Q203" i="11"/>
  <c r="R201" i="11"/>
  <c r="Q201" i="11"/>
  <c r="R199" i="11"/>
  <c r="Q199" i="11"/>
  <c r="R197" i="11"/>
  <c r="Q197" i="11"/>
  <c r="Q195" i="11"/>
  <c r="R193" i="11"/>
  <c r="R191" i="11"/>
  <c r="Q191" i="11"/>
  <c r="Q187" i="11"/>
  <c r="R185" i="11"/>
  <c r="R183" i="11"/>
  <c r="R179" i="11"/>
  <c r="Q179" i="11"/>
  <c r="R177" i="11"/>
  <c r="R173" i="11"/>
  <c r="Q173" i="11"/>
  <c r="R169" i="11"/>
  <c r="Q169" i="11"/>
  <c r="R167" i="11"/>
  <c r="Q167" i="11"/>
  <c r="R165" i="11"/>
  <c r="R163" i="11"/>
  <c r="Q163" i="11"/>
  <c r="R161" i="11"/>
  <c r="R159" i="11"/>
  <c r="Q159" i="11"/>
  <c r="R157" i="11"/>
  <c r="R155" i="11"/>
  <c r="Q155" i="11"/>
  <c r="R151" i="11"/>
  <c r="R149" i="11"/>
  <c r="Q149" i="11"/>
  <c r="R147" i="11"/>
  <c r="Q147" i="11"/>
  <c r="Q145" i="11"/>
  <c r="R142" i="11"/>
  <c r="Q142" i="11"/>
  <c r="R140" i="11"/>
  <c r="Q140" i="11"/>
  <c r="R136" i="11"/>
  <c r="Q136" i="11"/>
  <c r="R134" i="11"/>
  <c r="Q132" i="11"/>
  <c r="Q130" i="11"/>
  <c r="R126" i="11"/>
  <c r="Q177" i="10"/>
  <c r="Q175" i="10"/>
  <c r="Q171" i="10"/>
  <c r="Q169" i="10"/>
  <c r="Q165" i="10"/>
  <c r="R163" i="10"/>
  <c r="R161" i="10"/>
  <c r="Q161" i="10"/>
  <c r="Q159" i="10"/>
  <c r="Q157" i="10"/>
  <c r="R154" i="10"/>
  <c r="R152" i="10"/>
  <c r="R150" i="10"/>
  <c r="R148" i="10"/>
  <c r="Q148" i="10"/>
  <c r="R142" i="10"/>
  <c r="Q142" i="10"/>
  <c r="R140" i="10"/>
  <c r="Q140" i="10"/>
  <c r="R138" i="10"/>
  <c r="Q136" i="10"/>
  <c r="R132" i="10"/>
  <c r="Q132" i="10"/>
  <c r="R130" i="10"/>
  <c r="Q128" i="10"/>
  <c r="Q126" i="10"/>
  <c r="R163" i="9"/>
  <c r="R154" i="9"/>
  <c r="Q147" i="9"/>
  <c r="Q143" i="9"/>
  <c r="R136" i="9"/>
  <c r="Q134" i="9"/>
  <c r="R132" i="9"/>
  <c r="Q132" i="9"/>
  <c r="R130" i="9"/>
  <c r="Q130" i="9"/>
  <c r="R128" i="9"/>
  <c r="R273" i="8"/>
  <c r="R270" i="8"/>
  <c r="Q265" i="8"/>
  <c r="Q263" i="8"/>
  <c r="R259" i="8"/>
  <c r="Q259" i="8"/>
  <c r="R257" i="8"/>
  <c r="Q257" i="8"/>
  <c r="R255" i="8"/>
  <c r="Q255" i="8"/>
  <c r="R247" i="8"/>
  <c r="Q247" i="8"/>
  <c r="K247" i="8"/>
  <c r="R245" i="8"/>
  <c r="R243" i="8"/>
  <c r="Q241" i="8"/>
  <c r="R239" i="8"/>
  <c r="R237" i="8"/>
  <c r="R235" i="8"/>
  <c r="R231" i="8"/>
  <c r="R229" i="8"/>
  <c r="R227" i="8"/>
  <c r="R225" i="8"/>
  <c r="R223" i="8"/>
  <c r="R219" i="8"/>
  <c r="R217" i="8"/>
  <c r="Q215" i="8"/>
  <c r="R213" i="8"/>
  <c r="R211" i="8"/>
  <c r="Q209" i="8"/>
  <c r="R207" i="8"/>
  <c r="Q205" i="8"/>
  <c r="R203" i="8"/>
  <c r="R201" i="8"/>
  <c r="R199" i="8"/>
  <c r="Q197" i="8"/>
  <c r="K197" i="8"/>
  <c r="R193" i="8"/>
  <c r="R191" i="8"/>
  <c r="R189" i="8"/>
  <c r="Q187" i="8"/>
  <c r="Q185" i="8"/>
  <c r="R181" i="8"/>
  <c r="R179" i="8"/>
  <c r="R177" i="8"/>
  <c r="R175" i="8"/>
  <c r="R173" i="8"/>
  <c r="Q171" i="8"/>
  <c r="R169" i="8"/>
  <c r="R167" i="8"/>
  <c r="R165" i="8"/>
  <c r="Q163" i="8"/>
  <c r="R161" i="8"/>
  <c r="Q159" i="8"/>
  <c r="R157" i="8"/>
  <c r="R155" i="8"/>
  <c r="R153" i="8"/>
  <c r="R151" i="8"/>
  <c r="R149" i="8"/>
  <c r="R147" i="8"/>
  <c r="R145" i="8"/>
  <c r="R142" i="8"/>
  <c r="R140" i="8"/>
  <c r="R138" i="8"/>
  <c r="R136" i="8"/>
  <c r="R134" i="8"/>
  <c r="R132" i="8"/>
  <c r="Q132" i="8"/>
  <c r="R130" i="8"/>
  <c r="R126" i="8"/>
  <c r="R158" i="7"/>
  <c r="R154" i="7"/>
  <c r="R150" i="7"/>
  <c r="R147" i="7"/>
  <c r="R143" i="7"/>
  <c r="R140" i="7"/>
  <c r="R136" i="7"/>
  <c r="R134" i="7"/>
  <c r="R132" i="7"/>
  <c r="R128" i="7"/>
  <c r="R371" i="6"/>
  <c r="R368" i="6"/>
  <c r="Q365" i="6"/>
  <c r="R362" i="6"/>
  <c r="Q359" i="6"/>
  <c r="Q357" i="6"/>
  <c r="R355" i="6"/>
  <c r="R353" i="6"/>
  <c r="R351" i="6"/>
  <c r="R349" i="6"/>
  <c r="R347" i="6"/>
  <c r="R345" i="6"/>
  <c r="R343" i="6"/>
  <c r="Q341" i="6"/>
  <c r="Q339" i="6"/>
  <c r="Q335" i="6"/>
  <c r="R333" i="6"/>
  <c r="Q331" i="6"/>
  <c r="R329" i="6"/>
  <c r="R327" i="6"/>
  <c r="R325" i="6"/>
  <c r="Q323" i="6"/>
  <c r="R321" i="6"/>
  <c r="R319" i="6"/>
  <c r="Q317" i="6"/>
  <c r="Q315" i="6"/>
  <c r="R311" i="6"/>
  <c r="R307" i="6"/>
  <c r="R305" i="6"/>
  <c r="R303" i="6"/>
  <c r="R301" i="6"/>
  <c r="Q299" i="6"/>
  <c r="R295" i="6"/>
  <c r="R293" i="6"/>
  <c r="R291" i="6"/>
  <c r="R289" i="6"/>
  <c r="R287" i="6"/>
  <c r="R283" i="6"/>
  <c r="Q281" i="6"/>
  <c r="Q279" i="6"/>
  <c r="K277" i="6"/>
  <c r="Q273" i="6"/>
  <c r="R271" i="6"/>
  <c r="R269" i="6"/>
  <c r="R267" i="6"/>
  <c r="R265" i="6"/>
  <c r="R263" i="6"/>
  <c r="R261" i="6"/>
  <c r="R259" i="6"/>
  <c r="R257" i="6"/>
  <c r="R255" i="6"/>
  <c r="R253" i="6"/>
  <c r="R251" i="6"/>
  <c r="R249" i="6"/>
  <c r="R245" i="6"/>
  <c r="Q245" i="6"/>
  <c r="R241" i="6"/>
  <c r="R239" i="6"/>
  <c r="R237" i="6"/>
  <c r="R235" i="6"/>
  <c r="R233" i="6"/>
  <c r="R231" i="6"/>
  <c r="R225" i="6"/>
  <c r="R223" i="6"/>
  <c r="Q221" i="6"/>
  <c r="R217" i="6"/>
  <c r="R215" i="6"/>
  <c r="R213" i="6"/>
  <c r="R211" i="6"/>
  <c r="Q209" i="6"/>
  <c r="R205" i="6"/>
  <c r="R203" i="6"/>
  <c r="R201" i="6"/>
  <c r="Q199" i="6"/>
  <c r="R195" i="6"/>
  <c r="Q193" i="6"/>
  <c r="Q191" i="6"/>
  <c r="Q189" i="6"/>
  <c r="Q187" i="6"/>
  <c r="Q183" i="6"/>
  <c r="R181" i="6"/>
  <c r="R179" i="6"/>
  <c r="Q177" i="6"/>
  <c r="R175" i="6"/>
  <c r="R169" i="6"/>
  <c r="R167" i="6"/>
  <c r="Q165" i="6"/>
  <c r="Q163" i="6"/>
  <c r="Q159" i="6"/>
  <c r="Q157" i="6"/>
  <c r="BK157" i="6"/>
  <c r="Q155" i="6"/>
  <c r="R153" i="6"/>
  <c r="Q149" i="6"/>
  <c r="Q147" i="6"/>
  <c r="R143" i="6"/>
  <c r="Q141" i="6"/>
  <c r="Q136" i="6"/>
  <c r="R134" i="6"/>
  <c r="Q132" i="6"/>
  <c r="R128" i="6"/>
  <c r="R126" i="6"/>
  <c r="Q126" i="6"/>
  <c r="R163" i="5"/>
  <c r="R158" i="5"/>
  <c r="Q158" i="5"/>
  <c r="R154" i="5"/>
  <c r="R150" i="5"/>
  <c r="Q150" i="5"/>
  <c r="R147" i="5"/>
  <c r="Q147" i="5"/>
  <c r="R140" i="5"/>
  <c r="Q140" i="5"/>
  <c r="R136" i="5"/>
  <c r="Q136" i="5"/>
  <c r="R134" i="5"/>
  <c r="Q134" i="5"/>
  <c r="R128" i="5"/>
  <c r="Q128" i="5"/>
  <c r="R363" i="4"/>
  <c r="R354" i="4"/>
  <c r="Q354" i="4"/>
  <c r="Q351" i="4"/>
  <c r="R349" i="4"/>
  <c r="Q349" i="4"/>
  <c r="R347" i="4"/>
  <c r="Q347" i="4"/>
  <c r="R345" i="4"/>
  <c r="Q345" i="4"/>
  <c r="R343" i="4"/>
  <c r="Q343" i="4"/>
  <c r="Q339" i="4"/>
  <c r="R337" i="4"/>
  <c r="Q337" i="4"/>
  <c r="Q327" i="4"/>
  <c r="R323" i="4"/>
  <c r="Q323" i="4"/>
  <c r="R313" i="4"/>
  <c r="Q313" i="4"/>
  <c r="R311" i="4"/>
  <c r="Q311" i="4"/>
  <c r="R307" i="4"/>
  <c r="Q307" i="4"/>
  <c r="Q305" i="4"/>
  <c r="Q303" i="4"/>
  <c r="R301" i="4"/>
  <c r="Q301" i="4"/>
  <c r="Q295" i="4"/>
  <c r="Q293" i="4"/>
  <c r="R291" i="4"/>
  <c r="Q291" i="4"/>
  <c r="R289" i="4"/>
  <c r="Q289" i="4"/>
  <c r="R287" i="4"/>
  <c r="Q287" i="4"/>
  <c r="R285" i="4"/>
  <c r="Q285" i="4"/>
  <c r="Q281" i="4"/>
  <c r="R275" i="4"/>
  <c r="R273" i="4"/>
  <c r="Q273" i="4"/>
  <c r="R269" i="4"/>
  <c r="Q269" i="4"/>
  <c r="R267" i="4"/>
  <c r="Q267" i="4"/>
  <c r="R265" i="4"/>
  <c r="Q265" i="4"/>
  <c r="R263" i="4"/>
  <c r="Q263" i="4"/>
  <c r="R261" i="4"/>
  <c r="Q261" i="4"/>
  <c r="R259" i="4"/>
  <c r="Q259" i="4"/>
  <c r="R257" i="4"/>
  <c r="R255" i="4"/>
  <c r="Q255" i="4"/>
  <c r="R249" i="4"/>
  <c r="Q249" i="4"/>
  <c r="R243" i="4"/>
  <c r="Q243" i="4"/>
  <c r="R241" i="4"/>
  <c r="Q241" i="4"/>
  <c r="R231" i="4"/>
  <c r="Q231" i="4"/>
  <c r="R229" i="4"/>
  <c r="Q229" i="4"/>
  <c r="Q227" i="4"/>
  <c r="R223" i="4"/>
  <c r="Q223" i="4"/>
  <c r="R221" i="4"/>
  <c r="Q221" i="4"/>
  <c r="R219" i="4"/>
  <c r="Q219" i="4"/>
  <c r="R217" i="4"/>
  <c r="R215" i="4"/>
  <c r="Q215" i="4"/>
  <c r="R211" i="4"/>
  <c r="Q211" i="4"/>
  <c r="Q209" i="4"/>
  <c r="Q205" i="4"/>
  <c r="R203" i="4"/>
  <c r="Q203" i="4"/>
  <c r="R201" i="4"/>
  <c r="Q201" i="4"/>
  <c r="Q199" i="4"/>
  <c r="R191" i="4"/>
  <c r="R187" i="4"/>
  <c r="Q187" i="4"/>
  <c r="R179" i="4"/>
  <c r="Q179" i="4"/>
  <c r="R177" i="4"/>
  <c r="Q177" i="4"/>
  <c r="R175" i="4"/>
  <c r="Q175" i="4"/>
  <c r="R173" i="4"/>
  <c r="Q173" i="4"/>
  <c r="R171" i="4"/>
  <c r="Q171" i="4"/>
  <c r="R165" i="4"/>
  <c r="Q165" i="4"/>
  <c r="R161" i="4"/>
  <c r="Q161" i="4"/>
  <c r="R157" i="4"/>
  <c r="Q157" i="4"/>
  <c r="R149" i="4"/>
  <c r="Q149" i="4"/>
  <c r="R138" i="4"/>
  <c r="Q138" i="4"/>
  <c r="R136" i="4"/>
  <c r="Q136" i="4"/>
  <c r="R134" i="4"/>
  <c r="Q134" i="4"/>
  <c r="R132" i="4"/>
  <c r="Q132" i="4"/>
  <c r="R128" i="4"/>
  <c r="Q163" i="3"/>
  <c r="R147" i="3"/>
  <c r="Q147" i="3"/>
  <c r="R143" i="3"/>
  <c r="Q143" i="3"/>
  <c r="Q136" i="3"/>
  <c r="R134" i="3"/>
  <c r="Q134" i="3"/>
  <c r="Q128" i="3"/>
  <c r="Q277" i="2"/>
  <c r="R275" i="2"/>
  <c r="Q275" i="2"/>
  <c r="Q273" i="2"/>
  <c r="R271" i="2"/>
  <c r="Q271" i="2"/>
  <c r="R269" i="2"/>
  <c r="Q269" i="2"/>
  <c r="R263" i="2"/>
  <c r="Q263" i="2"/>
  <c r="R259" i="2"/>
  <c r="Q259" i="2"/>
  <c r="R257" i="2"/>
  <c r="Q257" i="2"/>
  <c r="R255" i="2"/>
  <c r="Q253" i="2"/>
  <c r="R239" i="2"/>
  <c r="Q239" i="2"/>
  <c r="R237" i="2"/>
  <c r="Q237" i="2"/>
  <c r="R235" i="2"/>
  <c r="Q235" i="2"/>
  <c r="R233" i="2"/>
  <c r="Q233" i="2"/>
  <c r="R231" i="2"/>
  <c r="Q231" i="2"/>
  <c r="R229" i="2"/>
  <c r="Q229" i="2"/>
  <c r="R227" i="2"/>
  <c r="Q227" i="2"/>
  <c r="R225" i="2"/>
  <c r="R221" i="2"/>
  <c r="Q221" i="2"/>
  <c r="R217" i="2"/>
  <c r="Q217" i="2"/>
  <c r="R215" i="2"/>
  <c r="Q215" i="2"/>
  <c r="R211" i="2"/>
  <c r="Q211" i="2"/>
  <c r="Q209" i="2"/>
  <c r="R207" i="2"/>
  <c r="Q207" i="2"/>
  <c r="R205" i="2"/>
  <c r="Q205" i="2"/>
  <c r="R199" i="2"/>
  <c r="Q199" i="2"/>
  <c r="R195" i="2"/>
  <c r="Q195" i="2"/>
  <c r="R187" i="2"/>
  <c r="Q187" i="2"/>
  <c r="Q185" i="2"/>
  <c r="R177" i="2"/>
  <c r="Q177" i="2"/>
  <c r="R173" i="2"/>
  <c r="Q173" i="2"/>
  <c r="Q167" i="2"/>
  <c r="R165" i="2"/>
  <c r="Q165" i="2"/>
  <c r="R163" i="2"/>
  <c r="Q163" i="2"/>
  <c r="R161" i="2"/>
  <c r="Q157" i="2"/>
  <c r="R153" i="2"/>
  <c r="Q153" i="2"/>
  <c r="R142" i="2"/>
  <c r="Q142" i="2"/>
  <c r="R140" i="2"/>
  <c r="R136" i="2"/>
  <c r="Q136" i="2"/>
  <c r="Q134" i="2"/>
  <c r="R132" i="2"/>
  <c r="Q132" i="2"/>
  <c r="R130" i="2"/>
  <c r="R126" i="2"/>
  <c r="Q126" i="2"/>
  <c r="AU104" i="1"/>
  <c r="AU101" i="1"/>
  <c r="Q135" i="13"/>
  <c r="Q125" i="13"/>
  <c r="R123" i="13"/>
  <c r="Q123" i="13"/>
  <c r="R121" i="13"/>
  <c r="Q121" i="13"/>
  <c r="R119" i="13"/>
  <c r="R163" i="12"/>
  <c r="K163" i="12"/>
  <c r="Q147" i="12"/>
  <c r="R143" i="12"/>
  <c r="Q143" i="12"/>
  <c r="Q140" i="12"/>
  <c r="R136" i="12"/>
  <c r="Q136" i="12"/>
  <c r="Q132" i="12"/>
  <c r="Q335" i="11"/>
  <c r="K335" i="11"/>
  <c r="R332" i="11"/>
  <c r="R329" i="11"/>
  <c r="R327" i="11"/>
  <c r="Q325" i="11"/>
  <c r="R323" i="11"/>
  <c r="Q323" i="11"/>
  <c r="R321" i="11"/>
  <c r="R319" i="11"/>
  <c r="Q319" i="11"/>
  <c r="R317" i="11"/>
  <c r="Q317" i="11"/>
  <c r="R313" i="11"/>
  <c r="Q313" i="11"/>
  <c r="R311" i="11"/>
  <c r="Q311" i="11"/>
  <c r="R309" i="11"/>
  <c r="R307" i="11"/>
  <c r="R305" i="11"/>
  <c r="Q305" i="11"/>
  <c r="R303" i="11"/>
  <c r="Q301" i="11"/>
  <c r="R299" i="11"/>
  <c r="Q299" i="11"/>
  <c r="R297" i="11"/>
  <c r="Q293" i="11"/>
  <c r="Q291" i="11"/>
  <c r="R289" i="11"/>
  <c r="R287" i="11"/>
  <c r="Q283" i="11"/>
  <c r="Q281" i="11"/>
  <c r="R279" i="11"/>
  <c r="Q279" i="11"/>
  <c r="R277" i="11"/>
  <c r="Q273" i="11"/>
  <c r="R271" i="11"/>
  <c r="Q271" i="11"/>
  <c r="Q269" i="11"/>
  <c r="R267" i="11"/>
  <c r="Q265" i="11"/>
  <c r="R263" i="11"/>
  <c r="Q263" i="11"/>
  <c r="Q257" i="11"/>
  <c r="R255" i="11"/>
  <c r="Q253" i="11"/>
  <c r="Q247" i="11"/>
  <c r="R245" i="11"/>
  <c r="Q245" i="11"/>
  <c r="Q241" i="11"/>
  <c r="Q239" i="11"/>
  <c r="R237" i="11"/>
  <c r="R235" i="11"/>
  <c r="R229" i="11"/>
  <c r="Q229" i="11"/>
  <c r="R227" i="11"/>
  <c r="R225" i="11"/>
  <c r="Q223" i="11"/>
  <c r="R219" i="11"/>
  <c r="Q219" i="11"/>
  <c r="Q217" i="11"/>
  <c r="R215" i="11"/>
  <c r="R211" i="11"/>
  <c r="Q211" i="11"/>
  <c r="Q209" i="11"/>
  <c r="R207" i="11"/>
  <c r="R205" i="11"/>
  <c r="Q205" i="11"/>
  <c r="BK199" i="11"/>
  <c r="R195" i="11"/>
  <c r="Q193" i="11"/>
  <c r="R189" i="11"/>
  <c r="Q189" i="11"/>
  <c r="R187" i="11"/>
  <c r="Q185" i="11"/>
  <c r="Q183" i="11"/>
  <c r="R181" i="11"/>
  <c r="Q181" i="11"/>
  <c r="Q177" i="11"/>
  <c r="R175" i="11"/>
  <c r="Q175" i="11"/>
  <c r="R171" i="11"/>
  <c r="Q171" i="11"/>
  <c r="Q165" i="11"/>
  <c r="Q161" i="11"/>
  <c r="Q157" i="11"/>
  <c r="R153" i="11"/>
  <c r="Q153" i="11"/>
  <c r="Q151" i="11"/>
  <c r="R145" i="11"/>
  <c r="R138" i="11"/>
  <c r="Q138" i="11"/>
  <c r="Q134" i="11"/>
  <c r="R132" i="11"/>
  <c r="R130" i="11"/>
  <c r="R128" i="11"/>
  <c r="Q128" i="11"/>
  <c r="Q126" i="11"/>
  <c r="R179" i="10"/>
  <c r="Q179" i="10"/>
  <c r="R177" i="10"/>
  <c r="R175" i="10"/>
  <c r="R173" i="10"/>
  <c r="Q173" i="10"/>
  <c r="R171" i="10"/>
  <c r="R169" i="10"/>
  <c r="R167" i="10"/>
  <c r="Q167" i="10"/>
  <c r="R165" i="10"/>
  <c r="Q163" i="10"/>
  <c r="R159" i="10"/>
  <c r="R157" i="10"/>
  <c r="Q154" i="10"/>
  <c r="Q152" i="10"/>
  <c r="Q150" i="10"/>
  <c r="R146" i="10"/>
  <c r="Q146" i="10"/>
  <c r="R144" i="10"/>
  <c r="Q144" i="10"/>
  <c r="Q138" i="10"/>
  <c r="R136" i="10"/>
  <c r="R134" i="10"/>
  <c r="Q134" i="10"/>
  <c r="Q130" i="10"/>
  <c r="R128" i="10"/>
  <c r="R126" i="10"/>
  <c r="R124" i="10"/>
  <c r="Q124" i="10"/>
  <c r="R122" i="10"/>
  <c r="Q122" i="10"/>
  <c r="Q163" i="9"/>
  <c r="R158" i="9"/>
  <c r="Q158" i="9"/>
  <c r="Q154" i="9"/>
  <c r="R150" i="9"/>
  <c r="Q150" i="9"/>
  <c r="R147" i="9"/>
  <c r="R143" i="9"/>
  <c r="R140" i="9"/>
  <c r="Q140" i="9"/>
  <c r="Q136" i="9"/>
  <c r="R134" i="9"/>
  <c r="Q128" i="9"/>
  <c r="Q273" i="8"/>
  <c r="Q270" i="8"/>
  <c r="R267" i="8"/>
  <c r="Q267" i="8"/>
  <c r="R265" i="8"/>
  <c r="R263" i="8"/>
  <c r="R261" i="8"/>
  <c r="Q261" i="8"/>
  <c r="R253" i="8"/>
  <c r="Q253" i="8"/>
  <c r="R251" i="8"/>
  <c r="Q251" i="8"/>
  <c r="R249" i="8"/>
  <c r="Q249" i="8"/>
  <c r="Q245" i="8"/>
  <c r="Q243" i="8"/>
  <c r="R241" i="8"/>
  <c r="Q239" i="8"/>
  <c r="Q237" i="8"/>
  <c r="Q235" i="8"/>
  <c r="R233" i="8"/>
  <c r="Q233" i="8"/>
  <c r="Q231" i="8"/>
  <c r="Q229" i="8"/>
  <c r="Q227" i="8"/>
  <c r="Q225" i="8"/>
  <c r="Q223" i="8"/>
  <c r="R221" i="8"/>
  <c r="Q221" i="8"/>
  <c r="Q219" i="8"/>
  <c r="Q217" i="8"/>
  <c r="R215" i="8"/>
  <c r="Q213" i="8"/>
  <c r="Q211" i="8"/>
  <c r="R209" i="8"/>
  <c r="Q207" i="8"/>
  <c r="R205" i="8"/>
  <c r="Q203" i="8"/>
  <c r="Q201" i="8"/>
  <c r="Q199" i="8"/>
  <c r="R197" i="8"/>
  <c r="R195" i="8"/>
  <c r="Q195" i="8"/>
  <c r="Q193" i="8"/>
  <c r="Q191" i="8"/>
  <c r="Q189" i="8"/>
  <c r="R187" i="8"/>
  <c r="R185" i="8"/>
  <c r="R183" i="8"/>
  <c r="Q183" i="8"/>
  <c r="Q181" i="8"/>
  <c r="Q179" i="8"/>
  <c r="Q177" i="8"/>
  <c r="Q175" i="8"/>
  <c r="Q173" i="8"/>
  <c r="R171" i="8"/>
  <c r="Q169" i="8"/>
  <c r="Q167" i="8"/>
  <c r="Q165" i="8"/>
  <c r="R163" i="8"/>
  <c r="Q161" i="8"/>
  <c r="R159" i="8"/>
  <c r="Q157" i="8"/>
  <c r="Q155" i="8"/>
  <c r="Q153" i="8"/>
  <c r="Q151" i="8"/>
  <c r="Q149" i="8"/>
  <c r="Q147" i="8"/>
  <c r="Q145" i="8"/>
  <c r="Q142" i="8"/>
  <c r="Q140" i="8"/>
  <c r="Q138" i="8"/>
  <c r="Q136" i="8"/>
  <c r="Q134" i="8"/>
  <c r="Q130" i="8"/>
  <c r="R128" i="8"/>
  <c r="Q128" i="8"/>
  <c r="Q126" i="8"/>
  <c r="R163" i="7"/>
  <c r="Q163" i="7"/>
  <c r="Q158" i="7"/>
  <c r="Q154" i="7"/>
  <c r="Q150" i="7"/>
  <c r="Q147" i="7"/>
  <c r="Q143" i="7"/>
  <c r="Q140" i="7"/>
  <c r="Q136" i="7"/>
  <c r="Q134" i="7"/>
  <c r="Q132" i="7"/>
  <c r="R130" i="7"/>
  <c r="Q130" i="7"/>
  <c r="Q128" i="7"/>
  <c r="R374" i="6"/>
  <c r="Q374" i="6"/>
  <c r="Q371" i="6"/>
  <c r="Q368" i="6"/>
  <c r="R365" i="6"/>
  <c r="Q362" i="6"/>
  <c r="R359" i="6"/>
  <c r="R357" i="6"/>
  <c r="Q355" i="6"/>
  <c r="Q353" i="6"/>
  <c r="Q351" i="6"/>
  <c r="Q349" i="6"/>
  <c r="Q347" i="6"/>
  <c r="Q345" i="6"/>
  <c r="Q343" i="6"/>
  <c r="R341" i="6"/>
  <c r="R339" i="6"/>
  <c r="R337" i="6"/>
  <c r="Q337" i="6"/>
  <c r="R335" i="6"/>
  <c r="Q333" i="6"/>
  <c r="R331" i="6"/>
  <c r="Q329" i="6"/>
  <c r="Q327" i="6"/>
  <c r="Q325" i="6"/>
  <c r="R323" i="6"/>
  <c r="Q321" i="6"/>
  <c r="Q319" i="6"/>
  <c r="R317" i="6"/>
  <c r="R315" i="6"/>
  <c r="R313" i="6"/>
  <c r="Q313" i="6"/>
  <c r="Q311" i="6"/>
  <c r="R309" i="6"/>
  <c r="Q309" i="6"/>
  <c r="Q307" i="6"/>
  <c r="Q305" i="6"/>
  <c r="Q303" i="6"/>
  <c r="Q301" i="6"/>
  <c r="R299" i="6"/>
  <c r="R297" i="6"/>
  <c r="Q297" i="6"/>
  <c r="Q295" i="6"/>
  <c r="Q293" i="6"/>
  <c r="Q291" i="6"/>
  <c r="Q289" i="6"/>
  <c r="Q287" i="6"/>
  <c r="R285" i="6"/>
  <c r="Q285" i="6"/>
  <c r="Q283" i="6"/>
  <c r="R281" i="6"/>
  <c r="R279" i="6"/>
  <c r="R277" i="6"/>
  <c r="Q277" i="6"/>
  <c r="R275" i="6"/>
  <c r="Q275" i="6"/>
  <c r="R273" i="6"/>
  <c r="Q271" i="6"/>
  <c r="Q269" i="6"/>
  <c r="Q267" i="6"/>
  <c r="Q265" i="6"/>
  <c r="Q263" i="6"/>
  <c r="Q261" i="6"/>
  <c r="Q259" i="6"/>
  <c r="Q257" i="6"/>
  <c r="Q255" i="6"/>
  <c r="Q253" i="6"/>
  <c r="Q251" i="6"/>
  <c r="Q249" i="6"/>
  <c r="R247" i="6"/>
  <c r="Q247" i="6"/>
  <c r="R243" i="6"/>
  <c r="Q243" i="6"/>
  <c r="Q241" i="6"/>
  <c r="Q239" i="6"/>
  <c r="Q237" i="6"/>
  <c r="Q235" i="6"/>
  <c r="Q233" i="6"/>
  <c r="Q231" i="6"/>
  <c r="R229" i="6"/>
  <c r="Q229" i="6"/>
  <c r="R227" i="6"/>
  <c r="Q227" i="6"/>
  <c r="Q225" i="6"/>
  <c r="Q223" i="6"/>
  <c r="R221" i="6"/>
  <c r="R219" i="6"/>
  <c r="Q219" i="6"/>
  <c r="Q217" i="6"/>
  <c r="Q215" i="6"/>
  <c r="Q213" i="6"/>
  <c r="Q211" i="6"/>
  <c r="R209" i="6"/>
  <c r="R207" i="6"/>
  <c r="Q207" i="6"/>
  <c r="Q205" i="6"/>
  <c r="Q203" i="6"/>
  <c r="Q201" i="6"/>
  <c r="R199" i="6"/>
  <c r="R197" i="6"/>
  <c r="Q197" i="6"/>
  <c r="Q195" i="6"/>
  <c r="R193" i="6"/>
  <c r="R191" i="6"/>
  <c r="R189" i="6"/>
  <c r="R187" i="6"/>
  <c r="R185" i="6"/>
  <c r="Q185" i="6"/>
  <c r="R183" i="6"/>
  <c r="Q181" i="6"/>
  <c r="Q179" i="6"/>
  <c r="R177" i="6"/>
  <c r="Q175" i="6"/>
  <c r="R173" i="6"/>
  <c r="Q173" i="6"/>
  <c r="R171" i="6"/>
  <c r="Q171" i="6"/>
  <c r="Q167" i="6"/>
  <c r="R163" i="6"/>
  <c r="Q161" i="6"/>
  <c r="R157" i="6"/>
  <c r="R151" i="6"/>
  <c r="R147" i="6"/>
  <c r="Q145" i="6"/>
  <c r="R141" i="6"/>
  <c r="R138" i="6"/>
  <c r="R136" i="6"/>
  <c r="R132" i="6"/>
  <c r="Q130" i="6"/>
  <c r="R277" i="2"/>
  <c r="R273" i="2"/>
  <c r="R267" i="2"/>
  <c r="Q267" i="2"/>
  <c r="R265" i="2"/>
  <c r="Q265" i="2"/>
  <c r="R261" i="2"/>
  <c r="Q261" i="2"/>
  <c r="Q255" i="2"/>
  <c r="R253" i="2"/>
  <c r="R251" i="2"/>
  <c r="Q251" i="2"/>
  <c r="R249" i="2"/>
  <c r="Q249" i="2"/>
  <c r="R247" i="2"/>
  <c r="Q247" i="2"/>
  <c r="R245" i="2"/>
  <c r="Q245" i="2"/>
  <c r="R243" i="2"/>
  <c r="Q243" i="2"/>
  <c r="R241" i="2"/>
  <c r="Q241" i="2"/>
  <c r="Q225" i="2"/>
  <c r="R223" i="2"/>
  <c r="Q223" i="2"/>
  <c r="R219" i="2"/>
  <c r="Q219" i="2"/>
  <c r="R213" i="2"/>
  <c r="Q213" i="2"/>
  <c r="R209" i="2"/>
  <c r="R203" i="2"/>
  <c r="Q203" i="2"/>
  <c r="R201" i="2"/>
  <c r="Q201" i="2"/>
  <c r="R197" i="2"/>
  <c r="Q197" i="2"/>
  <c r="R193" i="2"/>
  <c r="Q193" i="2"/>
  <c r="R191" i="2"/>
  <c r="Q191" i="2"/>
  <c r="R189" i="2"/>
  <c r="Q189" i="2"/>
  <c r="R185" i="2"/>
  <c r="R183" i="2"/>
  <c r="Q183" i="2"/>
  <c r="R181" i="2"/>
  <c r="Q181" i="2"/>
  <c r="R179" i="2"/>
  <c r="Q179" i="2"/>
  <c r="R175" i="2"/>
  <c r="Q175" i="2"/>
  <c r="R171" i="2"/>
  <c r="Q171" i="2"/>
  <c r="R169" i="2"/>
  <c r="Q169" i="2"/>
  <c r="R167" i="2"/>
  <c r="Q161" i="2"/>
  <c r="R159" i="2"/>
  <c r="Q159" i="2"/>
  <c r="R157" i="2"/>
  <c r="R155" i="2"/>
  <c r="Q155" i="2"/>
  <c r="R151" i="2"/>
  <c r="Q151" i="2"/>
  <c r="R149" i="2"/>
  <c r="Q149" i="2"/>
  <c r="R147" i="2"/>
  <c r="Q147" i="2"/>
  <c r="R145" i="2"/>
  <c r="Q145" i="2"/>
  <c r="Q140" i="2"/>
  <c r="R138" i="2"/>
  <c r="Q138" i="2"/>
  <c r="R134" i="2"/>
  <c r="Q130" i="2"/>
  <c r="R128" i="2"/>
  <c r="Q128" i="2"/>
  <c r="AU108" i="1"/>
  <c r="AU98" i="1"/>
  <c r="AU95" i="1"/>
  <c r="K199" i="6"/>
  <c r="Q169" i="6"/>
  <c r="R165" i="6"/>
  <c r="R161" i="6"/>
  <c r="R159" i="6"/>
  <c r="K157" i="6"/>
  <c r="R155" i="6"/>
  <c r="Q153" i="6"/>
  <c r="Q151" i="6"/>
  <c r="R149" i="6"/>
  <c r="R145" i="6"/>
  <c r="Q143" i="6"/>
  <c r="Q138" i="6"/>
  <c r="Q134" i="6"/>
  <c r="R130" i="6"/>
  <c r="Q128" i="6"/>
  <c r="Q163" i="5"/>
  <c r="Q154" i="5"/>
  <c r="R143" i="5"/>
  <c r="Q143" i="5"/>
  <c r="R132" i="5"/>
  <c r="Q132" i="5"/>
  <c r="R130" i="5"/>
  <c r="Q130" i="5"/>
  <c r="Q363" i="4"/>
  <c r="R360" i="4"/>
  <c r="Q360" i="4"/>
  <c r="R357" i="4"/>
  <c r="Q357" i="4"/>
  <c r="R351" i="4"/>
  <c r="R341" i="4"/>
  <c r="Q341" i="4"/>
  <c r="R339" i="4"/>
  <c r="R335" i="4"/>
  <c r="Q335" i="4"/>
  <c r="R333" i="4"/>
  <c r="Q333" i="4"/>
  <c r="R331" i="4"/>
  <c r="Q331" i="4"/>
  <c r="R329" i="4"/>
  <c r="Q329" i="4"/>
  <c r="R327" i="4"/>
  <c r="R325" i="4"/>
  <c r="Q325" i="4"/>
  <c r="R321" i="4"/>
  <c r="Q321" i="4"/>
  <c r="R319" i="4"/>
  <c r="Q319" i="4"/>
  <c r="R317" i="4"/>
  <c r="Q317" i="4"/>
  <c r="R315" i="4"/>
  <c r="Q315" i="4"/>
  <c r="R309" i="4"/>
  <c r="Q309" i="4"/>
  <c r="R305" i="4"/>
  <c r="R303" i="4"/>
  <c r="R299" i="4"/>
  <c r="Q299" i="4"/>
  <c r="R297" i="4"/>
  <c r="Q297" i="4"/>
  <c r="R295" i="4"/>
  <c r="R293" i="4"/>
  <c r="R283" i="4"/>
  <c r="Q283" i="4"/>
  <c r="R281" i="4"/>
  <c r="R279" i="4"/>
  <c r="Q279" i="4"/>
  <c r="R277" i="4"/>
  <c r="Q277" i="4"/>
  <c r="Q275" i="4"/>
  <c r="R271" i="4"/>
  <c r="Q271" i="4"/>
  <c r="Q257" i="4"/>
  <c r="R253" i="4"/>
  <c r="Q253" i="4"/>
  <c r="R251" i="4"/>
  <c r="Q251" i="4"/>
  <c r="R247" i="4"/>
  <c r="Q247" i="4"/>
  <c r="R245" i="4"/>
  <c r="Q245" i="4"/>
  <c r="R239" i="4"/>
  <c r="Q239" i="4"/>
  <c r="R237" i="4"/>
  <c r="Q237" i="4"/>
  <c r="R235" i="4"/>
  <c r="Q235" i="4"/>
  <c r="R233" i="4"/>
  <c r="Q233" i="4"/>
  <c r="R227" i="4"/>
  <c r="R225" i="4"/>
  <c r="Q225" i="4"/>
  <c r="Q217" i="4"/>
  <c r="R213" i="4"/>
  <c r="Q213" i="4"/>
  <c r="R209" i="4"/>
  <c r="R207" i="4"/>
  <c r="Q207" i="4"/>
  <c r="R205" i="4"/>
  <c r="R199" i="4"/>
  <c r="R197" i="4"/>
  <c r="Q197" i="4"/>
  <c r="R195" i="4"/>
  <c r="Q195" i="4"/>
  <c r="R193" i="4"/>
  <c r="Q193" i="4"/>
  <c r="Q191" i="4"/>
  <c r="R189" i="4"/>
  <c r="Q189" i="4"/>
  <c r="R185" i="4"/>
  <c r="Q185" i="4"/>
  <c r="R183" i="4"/>
  <c r="Q183" i="4"/>
  <c r="R181" i="4"/>
  <c r="Q181" i="4"/>
  <c r="R169" i="4"/>
  <c r="Q169" i="4"/>
  <c r="R167" i="4"/>
  <c r="Q167" i="4"/>
  <c r="R163" i="4"/>
  <c r="Q163" i="4"/>
  <c r="R159" i="4"/>
  <c r="Q159" i="4"/>
  <c r="R155" i="4"/>
  <c r="Q155" i="4"/>
  <c r="R153" i="4"/>
  <c r="Q153" i="4"/>
  <c r="R151" i="4"/>
  <c r="Q151" i="4"/>
  <c r="R147" i="4"/>
  <c r="Q147" i="4"/>
  <c r="R145" i="4"/>
  <c r="Q145" i="4"/>
  <c r="R143" i="4"/>
  <c r="Q143" i="4"/>
  <c r="R141" i="4"/>
  <c r="Q141" i="4"/>
  <c r="R130" i="4"/>
  <c r="Q130" i="4"/>
  <c r="Q128" i="4"/>
  <c r="R126" i="4"/>
  <c r="Q126" i="4"/>
  <c r="R163" i="3"/>
  <c r="R158" i="3"/>
  <c r="Q158" i="3"/>
  <c r="R154" i="3"/>
  <c r="Q154" i="3"/>
  <c r="R150" i="3"/>
  <c r="Q150" i="3"/>
  <c r="R140" i="3"/>
  <c r="Q140" i="3"/>
  <c r="R136" i="3"/>
  <c r="R132" i="3"/>
  <c r="Q132" i="3"/>
  <c r="R130" i="3"/>
  <c r="Q130" i="3"/>
  <c r="R128" i="3"/>
  <c r="R283" i="2"/>
  <c r="Q283" i="2"/>
  <c r="R280" i="2"/>
  <c r="Q280" i="2"/>
  <c r="BK121" i="13"/>
  <c r="BK163" i="12"/>
  <c r="BK162" i="12"/>
  <c r="K162" i="12"/>
  <c r="K105" i="12" s="1"/>
  <c r="K158" i="12"/>
  <c r="BE158" i="12"/>
  <c r="K154" i="12"/>
  <c r="BE154" i="12" s="1"/>
  <c r="BK150" i="12"/>
  <c r="K147" i="12"/>
  <c r="BE147" i="12"/>
  <c r="BK143" i="12"/>
  <c r="BK140" i="12"/>
  <c r="BK130" i="12"/>
  <c r="BK335" i="11"/>
  <c r="K319" i="11"/>
  <c r="BE319" i="11" s="1"/>
  <c r="BK301" i="11"/>
  <c r="K293" i="11"/>
  <c r="BE293" i="11" s="1"/>
  <c r="K283" i="11"/>
  <c r="BE283" i="11"/>
  <c r="BK265" i="11"/>
  <c r="BK251" i="11"/>
  <c r="K245" i="11"/>
  <c r="BE245" i="11"/>
  <c r="BK233" i="11"/>
  <c r="K225" i="11"/>
  <c r="BE225" i="11" s="1"/>
  <c r="BK223" i="11"/>
  <c r="K213" i="11"/>
  <c r="BE213" i="11"/>
  <c r="K207" i="11"/>
  <c r="BE207" i="11"/>
  <c r="K189" i="11"/>
  <c r="BE189" i="11"/>
  <c r="BK181" i="11"/>
  <c r="BK157" i="11"/>
  <c r="BK142" i="11"/>
  <c r="BK177" i="10"/>
  <c r="K161" i="10"/>
  <c r="BE161" i="10"/>
  <c r="BK146" i="10"/>
  <c r="BK136" i="10"/>
  <c r="K147" i="9"/>
  <c r="BE147" i="9"/>
  <c r="K140" i="9"/>
  <c r="BE140" i="9"/>
  <c r="K267" i="8"/>
  <c r="BE267" i="8"/>
  <c r="BK263" i="8"/>
  <c r="BK251" i="8"/>
  <c r="BK237" i="8"/>
  <c r="K225" i="8"/>
  <c r="BE225" i="8"/>
  <c r="BK213" i="8"/>
  <c r="K207" i="8"/>
  <c r="BE207" i="8"/>
  <c r="K193" i="8"/>
  <c r="BE193" i="8"/>
  <c r="K183" i="8"/>
  <c r="BE183" i="8"/>
  <c r="BK177" i="8"/>
  <c r="BK173" i="8"/>
  <c r="BK169" i="8"/>
  <c r="BK165" i="8"/>
  <c r="K155" i="8"/>
  <c r="BE155" i="8"/>
  <c r="K147" i="8"/>
  <c r="BE147" i="8"/>
  <c r="K126" i="8"/>
  <c r="BE126" i="8"/>
  <c r="BK130" i="7"/>
  <c r="BK371" i="6"/>
  <c r="K349" i="6"/>
  <c r="BE349" i="6"/>
  <c r="BK345" i="6"/>
  <c r="BK339" i="6"/>
  <c r="BK321" i="6"/>
  <c r="BK313" i="6"/>
  <c r="BK295" i="6"/>
  <c r="K291" i="6"/>
  <c r="BE291" i="6" s="1"/>
  <c r="BK281" i="6"/>
  <c r="K271" i="6"/>
  <c r="BE271" i="6" s="1"/>
  <c r="BK259" i="6"/>
  <c r="K251" i="6"/>
  <c r="BE251" i="6"/>
  <c r="K239" i="6"/>
  <c r="BE239" i="6" s="1"/>
  <c r="K233" i="6"/>
  <c r="BE233" i="6"/>
  <c r="BK231" i="6"/>
  <c r="BK221" i="6"/>
  <c r="BK211" i="6"/>
  <c r="K197" i="6"/>
  <c r="BE197" i="6"/>
  <c r="BK193" i="6"/>
  <c r="BK185" i="6"/>
  <c r="BK179" i="6"/>
  <c r="BK173" i="6"/>
  <c r="K171" i="6"/>
  <c r="BE171" i="6"/>
  <c r="BK141" i="6"/>
  <c r="BK132" i="6"/>
  <c r="BK126" i="6"/>
  <c r="BK130" i="5"/>
  <c r="K351" i="4"/>
  <c r="BE351" i="4"/>
  <c r="BK343" i="4"/>
  <c r="K327" i="4"/>
  <c r="BE327" i="4"/>
  <c r="BK321" i="4"/>
  <c r="BK297" i="4"/>
  <c r="K265" i="4"/>
  <c r="BE265" i="4"/>
  <c r="K261" i="4"/>
  <c r="BE261" i="4" s="1"/>
  <c r="BK257" i="4"/>
  <c r="K243" i="4"/>
  <c r="BE243" i="4"/>
  <c r="BK233" i="4"/>
  <c r="K219" i="4"/>
  <c r="BE219" i="4"/>
  <c r="K211" i="4"/>
  <c r="BE211" i="4" s="1"/>
  <c r="K195" i="4"/>
  <c r="BE195" i="4"/>
  <c r="K189" i="4"/>
  <c r="BE189" i="4" s="1"/>
  <c r="BK179" i="4"/>
  <c r="BK167" i="4"/>
  <c r="BK151" i="4"/>
  <c r="BK283" i="2"/>
  <c r="K269" i="2"/>
  <c r="BE269" i="2"/>
  <c r="K257" i="2"/>
  <c r="BE257" i="2" s="1"/>
  <c r="BK229" i="2"/>
  <c r="K221" i="2"/>
  <c r="BE221" i="2" s="1"/>
  <c r="BK191" i="2"/>
  <c r="K183" i="2"/>
  <c r="BE183" i="2"/>
  <c r="K177" i="2"/>
  <c r="BE177" i="2" s="1"/>
  <c r="K135" i="13"/>
  <c r="BE135" i="13"/>
  <c r="BK130" i="13"/>
  <c r="BK119" i="13"/>
  <c r="BK128" i="12"/>
  <c r="K325" i="11"/>
  <c r="BE325" i="11" s="1"/>
  <c r="BK307" i="11"/>
  <c r="BK291" i="11"/>
  <c r="BK273" i="11"/>
  <c r="BK269" i="11"/>
  <c r="BK259" i="11"/>
  <c r="BK231" i="11"/>
  <c r="BK217" i="11"/>
  <c r="BK203" i="11"/>
  <c r="K199" i="11"/>
  <c r="BE199" i="11"/>
  <c r="BK167" i="11"/>
  <c r="BK151" i="11"/>
  <c r="BK147" i="11"/>
  <c r="BK132" i="11"/>
  <c r="K171" i="10"/>
  <c r="BE171" i="10" s="1"/>
  <c r="BK167" i="10"/>
  <c r="BK140" i="10"/>
  <c r="BK132" i="10"/>
  <c r="BK128" i="10"/>
  <c r="BK124" i="10"/>
  <c r="BK136" i="9"/>
  <c r="BK257" i="8"/>
  <c r="BK245" i="8"/>
  <c r="K227" i="8"/>
  <c r="BE227" i="8"/>
  <c r="K219" i="8"/>
  <c r="BE219" i="8" s="1"/>
  <c r="K205" i="8"/>
  <c r="BE205" i="8"/>
  <c r="BK197" i="8"/>
  <c r="BK189" i="8"/>
  <c r="K175" i="8"/>
  <c r="BE175" i="8"/>
  <c r="K161" i="8"/>
  <c r="BE161" i="8" s="1"/>
  <c r="BK151" i="8"/>
  <c r="K142" i="8"/>
  <c r="BE142" i="8"/>
  <c r="BK134" i="8"/>
  <c r="BK374" i="6"/>
  <c r="BK368" i="6"/>
  <c r="BK362" i="6"/>
  <c r="BK333" i="6"/>
  <c r="BK327" i="6"/>
  <c r="K323" i="6"/>
  <c r="BE323" i="6"/>
  <c r="K317" i="6"/>
  <c r="BE317" i="6" s="1"/>
  <c r="K311" i="6"/>
  <c r="BE311" i="6"/>
  <c r="K301" i="6"/>
  <c r="BE301" i="6" s="1"/>
  <c r="K289" i="6"/>
  <c r="BE289" i="6"/>
  <c r="BK283" i="6"/>
  <c r="BK273" i="6"/>
  <c r="K181" i="6"/>
  <c r="BE181" i="6"/>
  <c r="BK155" i="6"/>
  <c r="K134" i="6"/>
  <c r="BE134" i="6"/>
  <c r="BK132" i="5"/>
  <c r="BK349" i="4"/>
  <c r="K337" i="4"/>
  <c r="BE337" i="4"/>
  <c r="BK317" i="4"/>
  <c r="BK311" i="4"/>
  <c r="BK287" i="4"/>
  <c r="K283" i="4"/>
  <c r="BE283" i="4"/>
  <c r="K271" i="4"/>
  <c r="BE271" i="4" s="1"/>
  <c r="BK221" i="4"/>
  <c r="K209" i="4"/>
  <c r="BE209" i="4" s="1"/>
  <c r="K185" i="4"/>
  <c r="BE185" i="4"/>
  <c r="K161" i="4"/>
  <c r="BE161" i="4" s="1"/>
  <c r="K134" i="4"/>
  <c r="BE134" i="4"/>
  <c r="BK130" i="4"/>
  <c r="K275" i="2"/>
  <c r="BE275" i="2"/>
  <c r="BK265" i="2"/>
  <c r="K259" i="2"/>
  <c r="BE259" i="2"/>
  <c r="BK241" i="2"/>
  <c r="K225" i="2"/>
  <c r="BE225" i="2" s="1"/>
  <c r="BK213" i="2"/>
  <c r="BK201" i="2"/>
  <c r="K195" i="2"/>
  <c r="BE195" i="2" s="1"/>
  <c r="BK169" i="2"/>
  <c r="BK163" i="2"/>
  <c r="K157" i="2"/>
  <c r="BE157" i="2" s="1"/>
  <c r="K149" i="2"/>
  <c r="BE149" i="2"/>
  <c r="K136" i="2"/>
  <c r="BE136" i="2" s="1"/>
  <c r="BK130" i="2"/>
  <c r="BK133" i="13"/>
  <c r="K127" i="13"/>
  <c r="BE127" i="13" s="1"/>
  <c r="BK125" i="13"/>
  <c r="K123" i="13"/>
  <c r="BE123" i="13"/>
  <c r="BK136" i="12"/>
  <c r="K134" i="12"/>
  <c r="BE134" i="12"/>
  <c r="BK132" i="12"/>
  <c r="BK341" i="11"/>
  <c r="BK338" i="11"/>
  <c r="BK332" i="11"/>
  <c r="K329" i="11"/>
  <c r="BE329" i="11" s="1"/>
  <c r="K327" i="11"/>
  <c r="BE327" i="11"/>
  <c r="BK323" i="11"/>
  <c r="K321" i="11"/>
  <c r="BE321" i="11"/>
  <c r="BK317" i="11"/>
  <c r="K315" i="11"/>
  <c r="BE315" i="11" s="1"/>
  <c r="K313" i="11"/>
  <c r="BE313" i="11"/>
  <c r="BK311" i="11"/>
  <c r="BK309" i="11"/>
  <c r="BK305" i="11"/>
  <c r="K303" i="11"/>
  <c r="BE303" i="11" s="1"/>
  <c r="K299" i="11"/>
  <c r="BE299" i="11"/>
  <c r="BK297" i="11"/>
  <c r="K295" i="11"/>
  <c r="BE295" i="11" s="1"/>
  <c r="BK289" i="11"/>
  <c r="K287" i="11"/>
  <c r="BE287" i="11" s="1"/>
  <c r="BK285" i="11"/>
  <c r="BK281" i="11"/>
  <c r="BK279" i="11"/>
  <c r="BK277" i="11"/>
  <c r="BK275" i="11"/>
  <c r="BK271" i="11"/>
  <c r="BK267" i="11"/>
  <c r="K263" i="11"/>
  <c r="BE263" i="11" s="1"/>
  <c r="K261" i="11"/>
  <c r="BE261" i="11"/>
  <c r="BK257" i="11"/>
  <c r="K255" i="11"/>
  <c r="BE255" i="11"/>
  <c r="K253" i="11"/>
  <c r="BE253" i="11"/>
  <c r="K249" i="11"/>
  <c r="BE249" i="11"/>
  <c r="BK247" i="11"/>
  <c r="BK243" i="11"/>
  <c r="BK241" i="11"/>
  <c r="BK239" i="11"/>
  <c r="K237" i="11"/>
  <c r="BE237" i="11"/>
  <c r="BK235" i="11"/>
  <c r="BK229" i="11"/>
  <c r="BK227" i="11"/>
  <c r="BK221" i="11"/>
  <c r="BK219" i="11"/>
  <c r="BK215" i="11"/>
  <c r="BK211" i="11"/>
  <c r="K209" i="11"/>
  <c r="BE209" i="11" s="1"/>
  <c r="K205" i="11"/>
  <c r="BE205" i="11"/>
  <c r="BK201" i="11"/>
  <c r="K197" i="11"/>
  <c r="BE197" i="11"/>
  <c r="BK195" i="11"/>
  <c r="BK193" i="11"/>
  <c r="BK191" i="11"/>
  <c r="BK187" i="11"/>
  <c r="BK185" i="11"/>
  <c r="K183" i="11"/>
  <c r="BE183" i="11" s="1"/>
  <c r="BK179" i="11"/>
  <c r="K177" i="11"/>
  <c r="BE177" i="11" s="1"/>
  <c r="BK175" i="11"/>
  <c r="K173" i="11"/>
  <c r="BE173" i="11"/>
  <c r="K171" i="11"/>
  <c r="BE171" i="11" s="1"/>
  <c r="BK169" i="11"/>
  <c r="BK165" i="11"/>
  <c r="K163" i="11"/>
  <c r="BE163" i="11" s="1"/>
  <c r="BK161" i="11"/>
  <c r="K159" i="11"/>
  <c r="BE159" i="11"/>
  <c r="BK155" i="11"/>
  <c r="BK153" i="11"/>
  <c r="BK149" i="11"/>
  <c r="K145" i="11"/>
  <c r="BE145" i="11" s="1"/>
  <c r="K140" i="11"/>
  <c r="BE140" i="11"/>
  <c r="BK138" i="11"/>
  <c r="BK136" i="11"/>
  <c r="K134" i="11"/>
  <c r="BE134" i="11"/>
  <c r="BK130" i="11"/>
  <c r="BK128" i="11"/>
  <c r="K126" i="11"/>
  <c r="BE126" i="11"/>
  <c r="BK179" i="10"/>
  <c r="BK175" i="10"/>
  <c r="K173" i="10"/>
  <c r="BE173" i="10"/>
  <c r="K169" i="10"/>
  <c r="BE169" i="10" s="1"/>
  <c r="BK165" i="10"/>
  <c r="BK163" i="10"/>
  <c r="K159" i="10"/>
  <c r="BE159" i="10" s="1"/>
  <c r="BK157" i="10"/>
  <c r="BK154" i="10"/>
  <c r="BK152" i="10"/>
  <c r="BK150" i="10"/>
  <c r="BK148" i="10"/>
  <c r="BK144" i="10"/>
  <c r="BK142" i="10"/>
  <c r="BK138" i="10"/>
  <c r="BK134" i="10"/>
  <c r="BK130" i="10"/>
  <c r="BK126" i="10"/>
  <c r="BK122" i="10"/>
  <c r="BK163" i="9"/>
  <c r="BK162" i="9"/>
  <c r="K162" i="9" s="1"/>
  <c r="K105" i="9" s="1"/>
  <c r="BK158" i="9"/>
  <c r="BK157" i="9"/>
  <c r="K157" i="9"/>
  <c r="K103" i="9" s="1"/>
  <c r="BK154" i="9"/>
  <c r="BK153" i="9"/>
  <c r="K153" i="9"/>
  <c r="K102" i="9" s="1"/>
  <c r="K150" i="9"/>
  <c r="BE150" i="9"/>
  <c r="BK143" i="9"/>
  <c r="K134" i="9"/>
  <c r="BE134" i="9"/>
  <c r="K132" i="9"/>
  <c r="BE132" i="9" s="1"/>
  <c r="BK130" i="9"/>
  <c r="K128" i="9"/>
  <c r="BE128" i="9"/>
  <c r="K273" i="8"/>
  <c r="BE273" i="8" s="1"/>
  <c r="K270" i="8"/>
  <c r="BE270" i="8"/>
  <c r="K265" i="8"/>
  <c r="BE265" i="8" s="1"/>
  <c r="BK261" i="8"/>
  <c r="BK259" i="8"/>
  <c r="K255" i="8"/>
  <c r="BE255" i="8" s="1"/>
  <c r="K253" i="8"/>
  <c r="BE253" i="8"/>
  <c r="K249" i="8"/>
  <c r="BE249" i="8" s="1"/>
  <c r="BK247" i="8"/>
  <c r="K243" i="8"/>
  <c r="BE243" i="8" s="1"/>
  <c r="K241" i="8"/>
  <c r="BE241" i="8"/>
  <c r="BK239" i="8"/>
  <c r="BK235" i="8"/>
  <c r="BK233" i="8"/>
  <c r="K231" i="8"/>
  <c r="BE231" i="8"/>
  <c r="BK229" i="8"/>
  <c r="BK223" i="8"/>
  <c r="BK221" i="8"/>
  <c r="K217" i="8"/>
  <c r="BE217" i="8" s="1"/>
  <c r="K215" i="8"/>
  <c r="BE215" i="8"/>
  <c r="BK211" i="8"/>
  <c r="BK209" i="8"/>
  <c r="K203" i="8"/>
  <c r="BE203" i="8"/>
  <c r="K201" i="8"/>
  <c r="BE201" i="8" s="1"/>
  <c r="BK199" i="8"/>
  <c r="K195" i="8"/>
  <c r="BE195" i="8"/>
  <c r="BK191" i="8"/>
  <c r="K187" i="8"/>
  <c r="BE187" i="8"/>
  <c r="BK185" i="8"/>
  <c r="K181" i="8"/>
  <c r="BE181" i="8" s="1"/>
  <c r="BK179" i="8"/>
  <c r="BK171" i="8"/>
  <c r="BK167" i="8"/>
  <c r="K163" i="8"/>
  <c r="BE163" i="8"/>
  <c r="K159" i="8"/>
  <c r="BE159" i="8" s="1"/>
  <c r="K157" i="8"/>
  <c r="BE157" i="8"/>
  <c r="BK153" i="8"/>
  <c r="K149" i="8"/>
  <c r="BE149" i="8" s="1"/>
  <c r="BK145" i="8"/>
  <c r="K140" i="8"/>
  <c r="BE140" i="8"/>
  <c r="BK138" i="8"/>
  <c r="K136" i="8"/>
  <c r="BE136" i="8"/>
  <c r="BK132" i="8"/>
  <c r="BK130" i="8"/>
  <c r="BK128" i="8"/>
  <c r="BK163" i="7"/>
  <c r="BK162" i="7"/>
  <c r="K162" i="7" s="1"/>
  <c r="K105" i="7" s="1"/>
  <c r="BK158" i="7"/>
  <c r="BK157" i="7" s="1"/>
  <c r="K157" i="7" s="1"/>
  <c r="K103" i="7" s="1"/>
  <c r="K154" i="7"/>
  <c r="BE154" i="7" s="1"/>
  <c r="BK143" i="7"/>
  <c r="K140" i="7"/>
  <c r="BE140" i="7"/>
  <c r="BE134" i="7"/>
  <c r="BK132" i="7"/>
  <c r="K128" i="7"/>
  <c r="BE128" i="7" s="1"/>
  <c r="BK365" i="6"/>
  <c r="K359" i="6"/>
  <c r="BE359" i="6" s="1"/>
  <c r="BK357" i="6"/>
  <c r="K355" i="6"/>
  <c r="BE355" i="6" s="1"/>
  <c r="BK353" i="6"/>
  <c r="BK351" i="6"/>
  <c r="BK347" i="6"/>
  <c r="K343" i="6"/>
  <c r="BE343" i="6" s="1"/>
  <c r="BK341" i="6"/>
  <c r="K337" i="6"/>
  <c r="BE337" i="6" s="1"/>
  <c r="K335" i="6"/>
  <c r="BE335" i="6"/>
  <c r="K331" i="6"/>
  <c r="BE331" i="6" s="1"/>
  <c r="K329" i="6"/>
  <c r="BE329" i="6"/>
  <c r="BK325" i="6"/>
  <c r="K319" i="6"/>
  <c r="BE319" i="6" s="1"/>
  <c r="K315" i="6"/>
  <c r="BE315" i="6"/>
  <c r="K309" i="6"/>
  <c r="BE309" i="6" s="1"/>
  <c r="K307" i="6"/>
  <c r="BE307" i="6"/>
  <c r="BK305" i="6"/>
  <c r="BK303" i="6"/>
  <c r="BK299" i="6"/>
  <c r="BK297" i="6"/>
  <c r="K293" i="6"/>
  <c r="BE293" i="6" s="1"/>
  <c r="BK287" i="6"/>
  <c r="K285" i="6"/>
  <c r="BE285" i="6" s="1"/>
  <c r="K279" i="6"/>
  <c r="BE279" i="6"/>
  <c r="BK277" i="6"/>
  <c r="BK275" i="6"/>
  <c r="BK269" i="6"/>
  <c r="BK267" i="6"/>
  <c r="BK265" i="6"/>
  <c r="K263" i="6"/>
  <c r="BE263" i="6" s="1"/>
  <c r="BK261" i="6"/>
  <c r="BK257" i="6"/>
  <c r="BK255" i="6"/>
  <c r="BK253" i="6"/>
  <c r="BK249" i="6"/>
  <c r="BK247" i="6"/>
  <c r="BK245" i="6"/>
  <c r="BK243" i="6"/>
  <c r="K241" i="6"/>
  <c r="BE241" i="6"/>
  <c r="BK237" i="6"/>
  <c r="K235" i="6"/>
  <c r="BE235" i="6"/>
  <c r="K229" i="6"/>
  <c r="BE229" i="6" s="1"/>
  <c r="K227" i="6"/>
  <c r="BE227" i="6"/>
  <c r="K225" i="6"/>
  <c r="BE225" i="6" s="1"/>
  <c r="BK223" i="6"/>
  <c r="BK219" i="6"/>
  <c r="K217" i="6"/>
  <c r="BE217" i="6" s="1"/>
  <c r="K215" i="6"/>
  <c r="BE215" i="6"/>
  <c r="BK213" i="6"/>
  <c r="BK209" i="6"/>
  <c r="BK207" i="6"/>
  <c r="K205" i="6"/>
  <c r="BE205" i="6"/>
  <c r="K203" i="6"/>
  <c r="BE203" i="6" s="1"/>
  <c r="K201" i="6"/>
  <c r="BE201" i="6"/>
  <c r="BK199" i="6"/>
  <c r="K195" i="6"/>
  <c r="BE195" i="6"/>
  <c r="K191" i="6"/>
  <c r="BE191" i="6" s="1"/>
  <c r="BK189" i="6"/>
  <c r="BK187" i="6"/>
  <c r="BK183" i="6"/>
  <c r="K177" i="6"/>
  <c r="BE177" i="6" s="1"/>
  <c r="K175" i="6"/>
  <c r="BE175" i="6"/>
  <c r="BK169" i="6"/>
  <c r="K167" i="6"/>
  <c r="BE167" i="6"/>
  <c r="BK165" i="6"/>
  <c r="BK163" i="6"/>
  <c r="BK161" i="6"/>
  <c r="K159" i="6"/>
  <c r="BE159" i="6"/>
  <c r="BK153" i="6"/>
  <c r="BK151" i="6"/>
  <c r="BK149" i="6"/>
  <c r="BK147" i="6"/>
  <c r="K145" i="6"/>
  <c r="BE145" i="6" s="1"/>
  <c r="BK143" i="6"/>
  <c r="K138" i="6"/>
  <c r="BE138" i="6" s="1"/>
  <c r="K136" i="6"/>
  <c r="BE136" i="6"/>
  <c r="BK130" i="6"/>
  <c r="K128" i="6"/>
  <c r="BE128" i="6" s="1"/>
  <c r="BK163" i="5"/>
  <c r="BK162" i="5"/>
  <c r="K162" i="5" s="1"/>
  <c r="K105" i="5" s="1"/>
  <c r="K158" i="5"/>
  <c r="BE158" i="5"/>
  <c r="K154" i="5"/>
  <c r="BE154" i="5" s="1"/>
  <c r="BK150" i="5"/>
  <c r="BK147" i="5"/>
  <c r="BK143" i="5"/>
  <c r="K140" i="5"/>
  <c r="BE140" i="5"/>
  <c r="K136" i="5"/>
  <c r="BE136" i="5" s="1"/>
  <c r="K134" i="5"/>
  <c r="BE134" i="5"/>
  <c r="K128" i="5"/>
  <c r="BE128" i="5" s="1"/>
  <c r="K363" i="4"/>
  <c r="BE363" i="4"/>
  <c r="BK360" i="4"/>
  <c r="BK357" i="4"/>
  <c r="K354" i="4"/>
  <c r="BE354" i="4"/>
  <c r="K347" i="4"/>
  <c r="BE347" i="4" s="1"/>
  <c r="BK345" i="4"/>
  <c r="BK341" i="4"/>
  <c r="K339" i="4"/>
  <c r="BE339" i="4" s="1"/>
  <c r="BK335" i="4"/>
  <c r="BK333" i="4"/>
  <c r="BK331" i="4"/>
  <c r="BK329" i="4"/>
  <c r="BK325" i="4"/>
  <c r="K323" i="4"/>
  <c r="BE323" i="4"/>
  <c r="BK319" i="4"/>
  <c r="BK315" i="4"/>
  <c r="K313" i="4"/>
  <c r="BE313" i="4"/>
  <c r="K309" i="4"/>
  <c r="BE309" i="4" s="1"/>
  <c r="K307" i="4"/>
  <c r="BE307" i="4"/>
  <c r="K305" i="4"/>
  <c r="BE305" i="4" s="1"/>
  <c r="K303" i="4"/>
  <c r="BE303" i="4"/>
  <c r="BK301" i="4"/>
  <c r="BK299" i="4"/>
  <c r="K295" i="4"/>
  <c r="BE295" i="4"/>
  <c r="K293" i="4"/>
  <c r="BE293" i="4" s="1"/>
  <c r="K291" i="4"/>
  <c r="BE291" i="4"/>
  <c r="BK289" i="4"/>
  <c r="K285" i="4"/>
  <c r="BE285" i="4"/>
  <c r="K281" i="4"/>
  <c r="BE281" i="4" s="1"/>
  <c r="BK279" i="4"/>
  <c r="BK277" i="4"/>
  <c r="BK275" i="4"/>
  <c r="K273" i="4"/>
  <c r="BE273" i="4" s="1"/>
  <c r="BK269" i="4"/>
  <c r="BK267" i="4"/>
  <c r="K263" i="4"/>
  <c r="BE263" i="4" s="1"/>
  <c r="BK259" i="4"/>
  <c r="K255" i="4"/>
  <c r="BE255" i="4" s="1"/>
  <c r="BK253" i="4"/>
  <c r="BK251" i="4"/>
  <c r="BK249" i="4"/>
  <c r="BK247" i="4"/>
  <c r="K245" i="4"/>
  <c r="BE245" i="4"/>
  <c r="K241" i="4"/>
  <c r="BE241" i="4" s="1"/>
  <c r="BK239" i="4"/>
  <c r="BK237" i="4"/>
  <c r="K235" i="4"/>
  <c r="BE235" i="4" s="1"/>
  <c r="K231" i="4"/>
  <c r="BE231" i="4"/>
  <c r="K229" i="4"/>
  <c r="BE229" i="4" s="1"/>
  <c r="K227" i="4"/>
  <c r="BE227" i="4"/>
  <c r="K225" i="4"/>
  <c r="BE225" i="4" s="1"/>
  <c r="BK223" i="4"/>
  <c r="BK217" i="4"/>
  <c r="K215" i="4"/>
  <c r="BE215" i="4" s="1"/>
  <c r="K213" i="4"/>
  <c r="BE213" i="4"/>
  <c r="BK207" i="4"/>
  <c r="K205" i="4"/>
  <c r="BE205" i="4" s="1"/>
  <c r="BK203" i="4"/>
  <c r="K201" i="4"/>
  <c r="BE201" i="4" s="1"/>
  <c r="K199" i="4"/>
  <c r="BE199" i="4"/>
  <c r="BK197" i="4"/>
  <c r="BK193" i="4"/>
  <c r="BK191" i="4"/>
  <c r="BK187" i="4"/>
  <c r="K183" i="4"/>
  <c r="BE183" i="4" s="1"/>
  <c r="BK181" i="4"/>
  <c r="BK177" i="4"/>
  <c r="K175" i="4"/>
  <c r="BE175" i="4" s="1"/>
  <c r="BK173" i="4"/>
  <c r="BK171" i="4"/>
  <c r="BK169" i="4"/>
  <c r="K165" i="4"/>
  <c r="BE165" i="4" s="1"/>
  <c r="BK163" i="4"/>
  <c r="BK159" i="4"/>
  <c r="K157" i="4"/>
  <c r="BE157" i="4" s="1"/>
  <c r="BK155" i="4"/>
  <c r="K153" i="4"/>
  <c r="BE153" i="4" s="1"/>
  <c r="K149" i="4"/>
  <c r="BE149" i="4"/>
  <c r="BK147" i="4"/>
  <c r="BK145" i="4"/>
  <c r="BK143" i="4"/>
  <c r="BK141" i="4"/>
  <c r="K138" i="4"/>
  <c r="BE138" i="4" s="1"/>
  <c r="BK136" i="4"/>
  <c r="K132" i="4"/>
  <c r="BE132" i="4"/>
  <c r="BK128" i="4"/>
  <c r="K126" i="4"/>
  <c r="BE126" i="4"/>
  <c r="K163" i="3"/>
  <c r="BE163" i="3" s="1"/>
  <c r="BK158" i="3"/>
  <c r="BK157" i="3"/>
  <c r="K157" i="3"/>
  <c r="K103" i="3" s="1"/>
  <c r="BK140" i="3"/>
  <c r="K128" i="3"/>
  <c r="BE128" i="3" s="1"/>
  <c r="BK280" i="2"/>
  <c r="K277" i="2"/>
  <c r="BE277" i="2"/>
  <c r="K273" i="2"/>
  <c r="BE273" i="2" s="1"/>
  <c r="K271" i="2"/>
  <c r="BE271" i="2"/>
  <c r="BK267" i="2"/>
  <c r="BK263" i="2"/>
  <c r="K261" i="2"/>
  <c r="BE261" i="2"/>
  <c r="K255" i="2"/>
  <c r="BE255" i="2" s="1"/>
  <c r="K253" i="2"/>
  <c r="BE253" i="2"/>
  <c r="BK251" i="2"/>
  <c r="BK249" i="2"/>
  <c r="BK247" i="2"/>
  <c r="BK245" i="2"/>
  <c r="BK243" i="2"/>
  <c r="BK239" i="2"/>
  <c r="K237" i="2"/>
  <c r="BE237" i="2"/>
  <c r="BK235" i="2"/>
  <c r="BK233" i="2"/>
  <c r="K231" i="2"/>
  <c r="BE231" i="2"/>
  <c r="K227" i="2"/>
  <c r="BE227" i="2" s="1"/>
  <c r="K223" i="2"/>
  <c r="BE223" i="2"/>
  <c r="K219" i="2"/>
  <c r="BE219" i="2" s="1"/>
  <c r="K217" i="2"/>
  <c r="BE217" i="2"/>
  <c r="K215" i="2"/>
  <c r="BE215" i="2" s="1"/>
  <c r="K211" i="2"/>
  <c r="BE211" i="2"/>
  <c r="BK209" i="2"/>
  <c r="K207" i="2"/>
  <c r="BE207" i="2"/>
  <c r="K205" i="2"/>
  <c r="BE205" i="2" s="1"/>
  <c r="BK203" i="2"/>
  <c r="K199" i="2"/>
  <c r="BE199" i="2"/>
  <c r="BK197" i="2"/>
  <c r="K193" i="2"/>
  <c r="BE193" i="2"/>
  <c r="BK189" i="2"/>
  <c r="K187" i="2"/>
  <c r="BE187" i="2" s="1"/>
  <c r="K185" i="2"/>
  <c r="BE185" i="2"/>
  <c r="BK181" i="2"/>
  <c r="BK179" i="2"/>
  <c r="BK175" i="2"/>
  <c r="BK173" i="2"/>
  <c r="BK171" i="2"/>
  <c r="K167" i="2"/>
  <c r="BE167" i="2"/>
  <c r="BK165" i="2"/>
  <c r="BK161" i="2"/>
  <c r="K159" i="2"/>
  <c r="BE159" i="2"/>
  <c r="K155" i="2"/>
  <c r="BE155" i="2" s="1"/>
  <c r="BK153" i="2"/>
  <c r="BK151" i="2"/>
  <c r="BK147" i="2"/>
  <c r="BK145" i="2"/>
  <c r="BK142" i="2"/>
  <c r="BK140" i="2"/>
  <c r="K138" i="2"/>
  <c r="BE138" i="2" s="1"/>
  <c r="K134" i="2"/>
  <c r="BE134" i="2"/>
  <c r="K132" i="2"/>
  <c r="BE132" i="2" s="1"/>
  <c r="K128" i="2"/>
  <c r="BE128" i="2"/>
  <c r="K126" i="2"/>
  <c r="BE126" i="2" s="1"/>
  <c r="T125" i="2" l="1"/>
  <c r="T124" i="2"/>
  <c r="V125" i="2"/>
  <c r="V124" i="2"/>
  <c r="X125" i="2"/>
  <c r="X124" i="2" s="1"/>
  <c r="Q125" i="2"/>
  <c r="I100" i="2"/>
  <c r="R125" i="2"/>
  <c r="J100" i="2"/>
  <c r="T144" i="2"/>
  <c r="X144" i="2"/>
  <c r="Q144" i="2"/>
  <c r="I101" i="2" s="1"/>
  <c r="V139" i="3"/>
  <c r="Q139" i="3"/>
  <c r="I100" i="3" s="1"/>
  <c r="T146" i="3"/>
  <c r="X146" i="3"/>
  <c r="R146" i="3"/>
  <c r="J101" i="3" s="1"/>
  <c r="V125" i="4"/>
  <c r="V124" i="4"/>
  <c r="X125" i="4"/>
  <c r="X124" i="4" s="1"/>
  <c r="Q125" i="4"/>
  <c r="Q124" i="4"/>
  <c r="I99" i="4"/>
  <c r="R125" i="4"/>
  <c r="R124" i="4" s="1"/>
  <c r="T140" i="4"/>
  <c r="X140" i="4"/>
  <c r="R140" i="4"/>
  <c r="J101" i="4" s="1"/>
  <c r="V139" i="5"/>
  <c r="X139" i="5"/>
  <c r="R139" i="5"/>
  <c r="V146" i="5"/>
  <c r="Q146" i="5"/>
  <c r="I101" i="5"/>
  <c r="T125" i="6"/>
  <c r="T124" i="6" s="1"/>
  <c r="V125" i="6"/>
  <c r="V124" i="6"/>
  <c r="X125" i="6"/>
  <c r="X124" i="6" s="1"/>
  <c r="Q125" i="6"/>
  <c r="Q124" i="6"/>
  <c r="I99" i="6" s="1"/>
  <c r="R125" i="6"/>
  <c r="J100" i="6"/>
  <c r="T140" i="6"/>
  <c r="X140" i="6"/>
  <c r="Q140" i="6"/>
  <c r="I101" i="6"/>
  <c r="T139" i="7"/>
  <c r="X139" i="7"/>
  <c r="Q139" i="7"/>
  <c r="BK146" i="7"/>
  <c r="K146" i="7"/>
  <c r="K101" i="7" s="1"/>
  <c r="V146" i="7"/>
  <c r="Q146" i="7"/>
  <c r="I101" i="7"/>
  <c r="R146" i="7"/>
  <c r="J101" i="7" s="1"/>
  <c r="T125" i="8"/>
  <c r="T124" i="8"/>
  <c r="X125" i="8"/>
  <c r="X124" i="8" s="1"/>
  <c r="X144" i="8"/>
  <c r="R144" i="8"/>
  <c r="J101" i="8" s="1"/>
  <c r="T139" i="9"/>
  <c r="X139" i="9"/>
  <c r="R139" i="9"/>
  <c r="T146" i="9"/>
  <c r="X146" i="9"/>
  <c r="R146" i="9"/>
  <c r="J101" i="9"/>
  <c r="T156" i="10"/>
  <c r="T121" i="10" s="1"/>
  <c r="AW107" i="1" s="1"/>
  <c r="V156" i="10"/>
  <c r="V121" i="10" s="1"/>
  <c r="R156" i="10"/>
  <c r="J99" i="10"/>
  <c r="T125" i="11"/>
  <c r="T124" i="11" s="1"/>
  <c r="X144" i="11"/>
  <c r="Q144" i="11"/>
  <c r="I101" i="11"/>
  <c r="BK139" i="12"/>
  <c r="V139" i="12"/>
  <c r="Q139" i="12"/>
  <c r="R139" i="12"/>
  <c r="V146" i="12"/>
  <c r="Q146" i="12"/>
  <c r="I101" i="12"/>
  <c r="V118" i="13"/>
  <c r="V117" i="13" s="1"/>
  <c r="Q118" i="13"/>
  <c r="Q117" i="13"/>
  <c r="I96" i="13"/>
  <c r="K30" i="13" s="1"/>
  <c r="AS111" i="1" s="1"/>
  <c r="V144" i="2"/>
  <c r="R144" i="2"/>
  <c r="J101" i="2" s="1"/>
  <c r="T139" i="3"/>
  <c r="T138" i="3"/>
  <c r="T127" i="3"/>
  <c r="AW97" i="1" s="1"/>
  <c r="X139" i="3"/>
  <c r="X138" i="3"/>
  <c r="X127" i="3"/>
  <c r="R139" i="3"/>
  <c r="V146" i="3"/>
  <c r="Q146" i="3"/>
  <c r="I101" i="3"/>
  <c r="T125" i="4"/>
  <c r="T124" i="4" s="1"/>
  <c r="T123" i="4" s="1"/>
  <c r="AW99" i="1" s="1"/>
  <c r="V140" i="4"/>
  <c r="Q140" i="4"/>
  <c r="I101" i="4"/>
  <c r="T139" i="5"/>
  <c r="Q139" i="5"/>
  <c r="I100" i="5" s="1"/>
  <c r="BK146" i="5"/>
  <c r="K146" i="5"/>
  <c r="K101" i="5" s="1"/>
  <c r="T146" i="5"/>
  <c r="X146" i="5"/>
  <c r="R146" i="5"/>
  <c r="J101" i="5" s="1"/>
  <c r="V140" i="6"/>
  <c r="R140" i="6"/>
  <c r="J101" i="6"/>
  <c r="V139" i="7"/>
  <c r="V138" i="7"/>
  <c r="V127" i="7"/>
  <c r="R139" i="7"/>
  <c r="T146" i="7"/>
  <c r="X146" i="7"/>
  <c r="V125" i="8"/>
  <c r="V124" i="8"/>
  <c r="Q125" i="8"/>
  <c r="Q124" i="8"/>
  <c r="R125" i="8"/>
  <c r="J100" i="8"/>
  <c r="T144" i="8"/>
  <c r="V144" i="8"/>
  <c r="Q144" i="8"/>
  <c r="I101" i="8"/>
  <c r="V139" i="9"/>
  <c r="Q139" i="9"/>
  <c r="V146" i="9"/>
  <c r="Q146" i="9"/>
  <c r="I101" i="9" s="1"/>
  <c r="X156" i="10"/>
  <c r="X121" i="10"/>
  <c r="Q156" i="10"/>
  <c r="I99" i="10" s="1"/>
  <c r="V125" i="11"/>
  <c r="V124" i="11"/>
  <c r="X125" i="11"/>
  <c r="X124" i="11" s="1"/>
  <c r="X123" i="11" s="1"/>
  <c r="Q125" i="11"/>
  <c r="Q124" i="11"/>
  <c r="I99" i="11" s="1"/>
  <c r="R125" i="11"/>
  <c r="R124" i="11"/>
  <c r="T144" i="11"/>
  <c r="V144" i="11"/>
  <c r="R144" i="11"/>
  <c r="J101" i="11"/>
  <c r="T139" i="12"/>
  <c r="X139" i="12"/>
  <c r="T146" i="12"/>
  <c r="X146" i="12"/>
  <c r="R146" i="12"/>
  <c r="J101" i="12" s="1"/>
  <c r="T118" i="13"/>
  <c r="T117" i="13"/>
  <c r="AW111" i="1"/>
  <c r="X118" i="13"/>
  <c r="X117" i="13"/>
  <c r="R118" i="13"/>
  <c r="R117" i="13"/>
  <c r="J96" i="13" s="1"/>
  <c r="K31" i="13" s="1"/>
  <c r="AT111" i="1" s="1"/>
  <c r="E85" i="3"/>
  <c r="J91" i="3"/>
  <c r="J93" i="3"/>
  <c r="J94" i="3"/>
  <c r="F123" i="3"/>
  <c r="R153" i="3"/>
  <c r="J102" i="3" s="1"/>
  <c r="R157" i="3"/>
  <c r="J103" i="3"/>
  <c r="Q162" i="3"/>
  <c r="I105" i="3" s="1"/>
  <c r="E85" i="4"/>
  <c r="F93" i="4"/>
  <c r="J94" i="4"/>
  <c r="J117" i="4"/>
  <c r="J119" i="4"/>
  <c r="J91" i="5"/>
  <c r="J93" i="5"/>
  <c r="J94" i="5"/>
  <c r="F124" i="5"/>
  <c r="R153" i="5"/>
  <c r="J102" i="5" s="1"/>
  <c r="Q157" i="5"/>
  <c r="I103" i="5"/>
  <c r="BK161" i="5"/>
  <c r="K161" i="5" s="1"/>
  <c r="K104" i="5" s="1"/>
  <c r="R162" i="5"/>
  <c r="J105" i="5"/>
  <c r="J91" i="6"/>
  <c r="J93" i="6"/>
  <c r="J94" i="6"/>
  <c r="E111" i="6"/>
  <c r="F119" i="6"/>
  <c r="BE157" i="6"/>
  <c r="E85" i="2"/>
  <c r="F93" i="2"/>
  <c r="J93" i="2"/>
  <c r="J94" i="2"/>
  <c r="J117" i="2"/>
  <c r="BE199" i="6"/>
  <c r="E85" i="7"/>
  <c r="J91" i="7"/>
  <c r="J93" i="7"/>
  <c r="J94" i="7"/>
  <c r="Q153" i="7"/>
  <c r="I102" i="7"/>
  <c r="R157" i="7"/>
  <c r="J103" i="7"/>
  <c r="BK161" i="7"/>
  <c r="K161" i="7"/>
  <c r="K104" i="7"/>
  <c r="R162" i="7"/>
  <c r="R161" i="7" s="1"/>
  <c r="J104" i="7" s="1"/>
  <c r="E85" i="8"/>
  <c r="J91" i="8"/>
  <c r="J93" i="8"/>
  <c r="J94" i="8"/>
  <c r="F119" i="8"/>
  <c r="F120" i="8"/>
  <c r="BE197" i="8"/>
  <c r="BE247" i="8"/>
  <c r="J91" i="9"/>
  <c r="J93" i="9"/>
  <c r="J94" i="9"/>
  <c r="E115" i="9"/>
  <c r="F123" i="9"/>
  <c r="R153" i="9"/>
  <c r="J102" i="9" s="1"/>
  <c r="R157" i="9"/>
  <c r="J103" i="9"/>
  <c r="R162" i="9"/>
  <c r="R161" i="9" s="1"/>
  <c r="J104" i="9" s="1"/>
  <c r="E85" i="10"/>
  <c r="J91" i="10"/>
  <c r="J93" i="10"/>
  <c r="J94" i="10"/>
  <c r="R121" i="10"/>
  <c r="J98" i="10"/>
  <c r="K33" i="10" s="1"/>
  <c r="AT107" i="1" s="1"/>
  <c r="J91" i="11"/>
  <c r="J93" i="11"/>
  <c r="J94" i="11"/>
  <c r="F119" i="11"/>
  <c r="BE167" i="11"/>
  <c r="BE335" i="11"/>
  <c r="E85" i="12"/>
  <c r="F93" i="12"/>
  <c r="F94" i="12"/>
  <c r="Q153" i="12"/>
  <c r="I102" i="12" s="1"/>
  <c r="Q157" i="12"/>
  <c r="I103" i="12"/>
  <c r="BK161" i="12"/>
  <c r="K161" i="12" s="1"/>
  <c r="K104" i="12" s="1"/>
  <c r="Q162" i="12"/>
  <c r="I105" i="12"/>
  <c r="E85" i="13"/>
  <c r="J89" i="13"/>
  <c r="J91" i="13"/>
  <c r="J92" i="13"/>
  <c r="F94" i="2"/>
  <c r="F94" i="3"/>
  <c r="Q153" i="3"/>
  <c r="I102" i="3"/>
  <c r="Q157" i="3"/>
  <c r="I103" i="3" s="1"/>
  <c r="R162" i="3"/>
  <c r="R161" i="3"/>
  <c r="J104" i="3" s="1"/>
  <c r="F94" i="4"/>
  <c r="E85" i="5"/>
  <c r="F93" i="5"/>
  <c r="Q153" i="5"/>
  <c r="I102" i="5" s="1"/>
  <c r="R157" i="5"/>
  <c r="J103" i="5"/>
  <c r="Q162" i="5"/>
  <c r="Q161" i="5" s="1"/>
  <c r="I104" i="5" s="1"/>
  <c r="F94" i="6"/>
  <c r="BE277" i="6"/>
  <c r="F93" i="7"/>
  <c r="F94" i="7"/>
  <c r="R153" i="7"/>
  <c r="J102" i="7" s="1"/>
  <c r="Q157" i="7"/>
  <c r="I103" i="7"/>
  <c r="Q162" i="7"/>
  <c r="Q161" i="7" s="1"/>
  <c r="I104" i="7" s="1"/>
  <c r="F94" i="9"/>
  <c r="Q153" i="9"/>
  <c r="I102" i="9" s="1"/>
  <c r="Q157" i="9"/>
  <c r="I103" i="9"/>
  <c r="BK161" i="9"/>
  <c r="K161" i="9" s="1"/>
  <c r="K104" i="9" s="1"/>
  <c r="Q162" i="9"/>
  <c r="Q161" i="9"/>
  <c r="I104" i="9" s="1"/>
  <c r="F93" i="10"/>
  <c r="F94" i="10"/>
  <c r="Q121" i="10"/>
  <c r="I98" i="10" s="1"/>
  <c r="K32" i="10" s="1"/>
  <c r="AS107" i="1" s="1"/>
  <c r="E85" i="11"/>
  <c r="F94" i="11"/>
  <c r="J91" i="12"/>
  <c r="J93" i="12"/>
  <c r="J94" i="12"/>
  <c r="BE163" i="12"/>
  <c r="R153" i="12"/>
  <c r="J102" i="12"/>
  <c r="R157" i="12"/>
  <c r="J103" i="12" s="1"/>
  <c r="R162" i="12"/>
  <c r="J105" i="12"/>
  <c r="F91" i="13"/>
  <c r="F92" i="13"/>
  <c r="F41" i="2"/>
  <c r="BF96" i="1"/>
  <c r="F40" i="3"/>
  <c r="BE97" i="1" s="1"/>
  <c r="F38" i="4"/>
  <c r="BC99" i="1" s="1"/>
  <c r="F38" i="5"/>
  <c r="BC100" i="1" s="1"/>
  <c r="K38" i="5"/>
  <c r="AY100" i="1" s="1"/>
  <c r="F40" i="5"/>
  <c r="BE100" i="1" s="1"/>
  <c r="F38" i="6"/>
  <c r="BC102" i="1" s="1"/>
  <c r="F38" i="7"/>
  <c r="BC103" i="1" s="1"/>
  <c r="K38" i="7"/>
  <c r="AY103" i="1" s="1"/>
  <c r="F41" i="7"/>
  <c r="BF103" i="1" s="1"/>
  <c r="F39" i="9"/>
  <c r="BD106" i="1" s="1"/>
  <c r="F41" i="9"/>
  <c r="BF106" i="1" s="1"/>
  <c r="F39" i="11"/>
  <c r="BD109" i="1" s="1"/>
  <c r="F38" i="12"/>
  <c r="BC110" i="1" s="1"/>
  <c r="F39" i="12"/>
  <c r="BD110" i="1" s="1"/>
  <c r="F40" i="12"/>
  <c r="BE110" i="1" s="1"/>
  <c r="K36" i="13"/>
  <c r="AY111" i="1" s="1"/>
  <c r="F38" i="13"/>
  <c r="BE111" i="1" s="1"/>
  <c r="K38" i="2"/>
  <c r="AY96" i="1" s="1"/>
  <c r="F41" i="3"/>
  <c r="BF97" i="1" s="1"/>
  <c r="F39" i="5"/>
  <c r="BD100" i="1" s="1"/>
  <c r="F41" i="5"/>
  <c r="BF100" i="1" s="1"/>
  <c r="F40" i="6"/>
  <c r="BE102" i="1" s="1"/>
  <c r="F39" i="7"/>
  <c r="BD103" i="1" s="1"/>
  <c r="F40" i="7"/>
  <c r="BE103" i="1" s="1"/>
  <c r="F38" i="8"/>
  <c r="BC105" i="1" s="1"/>
  <c r="F41" i="8"/>
  <c r="BF105" i="1" s="1"/>
  <c r="F38" i="9"/>
  <c r="BC106" i="1" s="1"/>
  <c r="F40" i="9"/>
  <c r="BE106" i="1" s="1"/>
  <c r="K38" i="10"/>
  <c r="AY107" i="1" s="1"/>
  <c r="F40" i="11"/>
  <c r="BE109" i="1" s="1"/>
  <c r="K38" i="12"/>
  <c r="AY110" i="1" s="1"/>
  <c r="F41" i="12"/>
  <c r="BF110" i="1" s="1"/>
  <c r="F36" i="13"/>
  <c r="BC111" i="1" s="1"/>
  <c r="K280" i="2"/>
  <c r="BE280" i="2" s="1"/>
  <c r="K283" i="2"/>
  <c r="BE283" i="2" s="1"/>
  <c r="K130" i="3"/>
  <c r="BE130" i="3" s="1"/>
  <c r="K140" i="3"/>
  <c r="BE140" i="3" s="1"/>
  <c r="BK147" i="3"/>
  <c r="BK146" i="3" s="1"/>
  <c r="K146" i="3"/>
  <c r="K101" i="3" s="1"/>
  <c r="K150" i="3"/>
  <c r="BE150" i="3" s="1"/>
  <c r="K158" i="3"/>
  <c r="BE158" i="3" s="1"/>
  <c r="K130" i="4"/>
  <c r="BE130" i="4" s="1"/>
  <c r="K136" i="4"/>
  <c r="BE136" i="4" s="1"/>
  <c r="BK138" i="4"/>
  <c r="K143" i="4"/>
  <c r="BE143" i="4"/>
  <c r="K147" i="4"/>
  <c r="BE147" i="4"/>
  <c r="BK153" i="4"/>
  <c r="K155" i="4"/>
  <c r="BE155" i="4" s="1"/>
  <c r="BK161" i="4"/>
  <c r="K163" i="4"/>
  <c r="BE163" i="4"/>
  <c r="K169" i="4"/>
  <c r="BE169" i="4"/>
  <c r="K171" i="4"/>
  <c r="BE171" i="4"/>
  <c r="K177" i="4"/>
  <c r="BE177" i="4"/>
  <c r="K179" i="4"/>
  <c r="BE179" i="4"/>
  <c r="BK185" i="4"/>
  <c r="BK189" i="4"/>
  <c r="K193" i="4"/>
  <c r="BE193" i="4"/>
  <c r="K197" i="4"/>
  <c r="BE197" i="4"/>
  <c r="BK201" i="4"/>
  <c r="BK205" i="4"/>
  <c r="BK209" i="4"/>
  <c r="BK213" i="4"/>
  <c r="K217" i="4"/>
  <c r="BE217" i="4"/>
  <c r="K221" i="4"/>
  <c r="BE221" i="4"/>
  <c r="BK225" i="4"/>
  <c r="BK231" i="4"/>
  <c r="K237" i="4"/>
  <c r="BE237" i="4"/>
  <c r="K239" i="4"/>
  <c r="BE239" i="4"/>
  <c r="BK243" i="4"/>
  <c r="K247" i="4"/>
  <c r="BE247" i="4" s="1"/>
  <c r="K253" i="4"/>
  <c r="BE253" i="4" s="1"/>
  <c r="BK255" i="4"/>
  <c r="K259" i="4"/>
  <c r="BE259" i="4"/>
  <c r="BK263" i="4"/>
  <c r="K267" i="4"/>
  <c r="BE267" i="4" s="1"/>
  <c r="BK271" i="4"/>
  <c r="K275" i="4"/>
  <c r="BE275" i="4"/>
  <c r="K279" i="4"/>
  <c r="BE279" i="4"/>
  <c r="BK283" i="4"/>
  <c r="K287" i="4"/>
  <c r="BE287" i="4" s="1"/>
  <c r="BK293" i="4"/>
  <c r="BK295" i="4"/>
  <c r="K301" i="4"/>
  <c r="BE301" i="4" s="1"/>
  <c r="BK303" i="4"/>
  <c r="BK309" i="4"/>
  <c r="K311" i="4"/>
  <c r="BE311" i="4" s="1"/>
  <c r="K317" i="4"/>
  <c r="BE317" i="4" s="1"/>
  <c r="K321" i="4"/>
  <c r="BE321" i="4" s="1"/>
  <c r="K325" i="4"/>
  <c r="BE325" i="4" s="1"/>
  <c r="K329" i="4"/>
  <c r="BE329" i="4" s="1"/>
  <c r="K333" i="4"/>
  <c r="BE333" i="4" s="1"/>
  <c r="BK337" i="4"/>
  <c r="K343" i="4"/>
  <c r="BE343" i="4"/>
  <c r="K349" i="4"/>
  <c r="BE349" i="4"/>
  <c r="BK351" i="4"/>
  <c r="K360" i="4"/>
  <c r="BE360" i="4" s="1"/>
  <c r="BK363" i="4"/>
  <c r="K132" i="5"/>
  <c r="BE132" i="5"/>
  <c r="BK136" i="5"/>
  <c r="K143" i="5"/>
  <c r="BE143" i="5" s="1"/>
  <c r="K150" i="5"/>
  <c r="BE150" i="5" s="1"/>
  <c r="BK158" i="5"/>
  <c r="BK157" i="5" s="1"/>
  <c r="K157" i="5" s="1"/>
  <c r="K103" i="5" s="1"/>
  <c r="K130" i="6"/>
  <c r="BE130" i="6" s="1"/>
  <c r="BK136" i="6"/>
  <c r="K147" i="6"/>
  <c r="BE147" i="6"/>
  <c r="K149" i="6"/>
  <c r="BE149" i="6"/>
  <c r="K161" i="6"/>
  <c r="BE161" i="6"/>
  <c r="BK167" i="6"/>
  <c r="K130" i="2"/>
  <c r="BE130" i="2" s="1"/>
  <c r="BK134" i="2"/>
  <c r="BK138" i="2"/>
  <c r="K145" i="2"/>
  <c r="BE145" i="2" s="1"/>
  <c r="K147" i="2"/>
  <c r="BE147" i="2" s="1"/>
  <c r="K153" i="2"/>
  <c r="BE153" i="2" s="1"/>
  <c r="BK155" i="2"/>
  <c r="K161" i="2"/>
  <c r="BE161" i="2"/>
  <c r="BK167" i="2"/>
  <c r="K169" i="2"/>
  <c r="BE169" i="2" s="1"/>
  <c r="K175" i="2"/>
  <c r="BE175" i="2" s="1"/>
  <c r="K179" i="2"/>
  <c r="BE179" i="2" s="1"/>
  <c r="BK183" i="2"/>
  <c r="BK187" i="2"/>
  <c r="K191" i="2"/>
  <c r="BE191" i="2" s="1"/>
  <c r="BK195" i="2"/>
  <c r="BK199" i="2"/>
  <c r="BK205" i="2"/>
  <c r="BK207" i="2"/>
  <c r="K213" i="2"/>
  <c r="BE213" i="2" s="1"/>
  <c r="BK215" i="2"/>
  <c r="BK221" i="2"/>
  <c r="BK223" i="2"/>
  <c r="K229" i="2"/>
  <c r="BE229" i="2"/>
  <c r="BK231" i="2"/>
  <c r="BK237" i="2"/>
  <c r="K243" i="2"/>
  <c r="BE243" i="2"/>
  <c r="K245" i="2"/>
  <c r="BE245" i="2"/>
  <c r="K251" i="2"/>
  <c r="BE251" i="2"/>
  <c r="BK253" i="2"/>
  <c r="BK259" i="2"/>
  <c r="K265" i="2"/>
  <c r="BE265" i="2"/>
  <c r="K267" i="2"/>
  <c r="BE267" i="2"/>
  <c r="BK271" i="2"/>
  <c r="BK275" i="2"/>
  <c r="BK128" i="6"/>
  <c r="K143" i="6"/>
  <c r="BE143" i="6" s="1"/>
  <c r="K155" i="6"/>
  <c r="BE155" i="6" s="1"/>
  <c r="BK159" i="6"/>
  <c r="BK171" i="6"/>
  <c r="K173" i="6"/>
  <c r="BE173" i="6" s="1"/>
  <c r="K179" i="6"/>
  <c r="BE179" i="6" s="1"/>
  <c r="K183" i="6"/>
  <c r="BE183" i="6" s="1"/>
  <c r="K187" i="6"/>
  <c r="BE187" i="6" s="1"/>
  <c r="BK191" i="6"/>
  <c r="BK195" i="6"/>
  <c r="BK201" i="6"/>
  <c r="BK203" i="6"/>
  <c r="K209" i="6"/>
  <c r="BE209" i="6" s="1"/>
  <c r="K211" i="6"/>
  <c r="BE211" i="6" s="1"/>
  <c r="BK217" i="6"/>
  <c r="K221" i="6"/>
  <c r="BE221" i="6"/>
  <c r="BK225" i="6"/>
  <c r="BK229" i="6"/>
  <c r="BK233" i="6"/>
  <c r="BK239" i="6"/>
  <c r="BK241" i="6"/>
  <c r="K249" i="6"/>
  <c r="BE249" i="6" s="1"/>
  <c r="BK251" i="6"/>
  <c r="K257" i="6"/>
  <c r="BE257" i="6"/>
  <c r="K259" i="6"/>
  <c r="BE259" i="6"/>
  <c r="K265" i="6"/>
  <c r="BE265" i="6"/>
  <c r="K267" i="6"/>
  <c r="BE267" i="6"/>
  <c r="K273" i="6"/>
  <c r="BE273" i="6"/>
  <c r="K275" i="6"/>
  <c r="BE275" i="6"/>
  <c r="K283" i="6"/>
  <c r="BE283" i="6"/>
  <c r="K287" i="6"/>
  <c r="BE287" i="6"/>
  <c r="BK291" i="6"/>
  <c r="K295" i="6"/>
  <c r="BE295" i="6" s="1"/>
  <c r="K299" i="6"/>
  <c r="BE299" i="6" s="1"/>
  <c r="K303" i="6"/>
  <c r="BE303" i="6" s="1"/>
  <c r="BK307" i="6"/>
  <c r="BK311" i="6"/>
  <c r="BK315" i="6"/>
  <c r="BK319" i="6"/>
  <c r="K321" i="6"/>
  <c r="BE321" i="6" s="1"/>
  <c r="K327" i="6"/>
  <c r="BE327" i="6" s="1"/>
  <c r="K333" i="6"/>
  <c r="BE333" i="6" s="1"/>
  <c r="BK335" i="6"/>
  <c r="K339" i="6"/>
  <c r="BE339" i="6"/>
  <c r="BK343" i="6"/>
  <c r="BK349" i="6"/>
  <c r="K351" i="6"/>
  <c r="BE351" i="6"/>
  <c r="BK355" i="6"/>
  <c r="BK359" i="6"/>
  <c r="K371" i="6"/>
  <c r="BE371" i="6"/>
  <c r="BK128" i="7"/>
  <c r="K132" i="7"/>
  <c r="BE132" i="7" s="1"/>
  <c r="K136" i="7"/>
  <c r="BE136" i="7" s="1"/>
  <c r="K147" i="7"/>
  <c r="BE147" i="7"/>
  <c r="K158" i="7"/>
  <c r="BE158" i="7" s="1"/>
  <c r="K128" i="8"/>
  <c r="BE128" i="8" s="1"/>
  <c r="K134" i="8"/>
  <c r="BE134" i="8" s="1"/>
  <c r="K138" i="8"/>
  <c r="BE138" i="8"/>
  <c r="BK142" i="8"/>
  <c r="BK147" i="8"/>
  <c r="K151" i="8"/>
  <c r="BE151" i="8"/>
  <c r="BK155" i="8"/>
  <c r="BK159" i="8"/>
  <c r="K165" i="8"/>
  <c r="BE165" i="8"/>
  <c r="K167" i="8"/>
  <c r="BE167" i="8" s="1"/>
  <c r="K173" i="8"/>
  <c r="BE173" i="8" s="1"/>
  <c r="BK175" i="8"/>
  <c r="BK181" i="8"/>
  <c r="BK183" i="8"/>
  <c r="K189" i="8"/>
  <c r="BE189" i="8"/>
  <c r="BK193" i="8"/>
  <c r="BK203" i="8"/>
  <c r="BK205" i="8"/>
  <c r="K211" i="8"/>
  <c r="BE211" i="8" s="1"/>
  <c r="K213" i="8"/>
  <c r="BE213" i="8"/>
  <c r="BK219" i="8"/>
  <c r="K221" i="8"/>
  <c r="BE221" i="8"/>
  <c r="BK227" i="8"/>
  <c r="K229" i="8"/>
  <c r="BE229" i="8" s="1"/>
  <c r="K235" i="8"/>
  <c r="BE235" i="8" s="1"/>
  <c r="BK241" i="8"/>
  <c r="BK243" i="8"/>
  <c r="K251" i="8"/>
  <c r="BE251" i="8" s="1"/>
  <c r="K257" i="8"/>
  <c r="BE257" i="8" s="1"/>
  <c r="K259" i="8"/>
  <c r="BE259" i="8"/>
  <c r="K263" i="8"/>
  <c r="BE263" i="8"/>
  <c r="BK267" i="8"/>
  <c r="BK128" i="9"/>
  <c r="K136" i="9"/>
  <c r="BE136" i="9"/>
  <c r="BK140" i="9"/>
  <c r="BK139" i="9"/>
  <c r="K139" i="9" s="1"/>
  <c r="K100" i="9" s="1"/>
  <c r="BK150" i="9"/>
  <c r="K163" i="9"/>
  <c r="BE163" i="9" s="1"/>
  <c r="K122" i="10"/>
  <c r="BE122" i="10" s="1"/>
  <c r="K126" i="10"/>
  <c r="BE126" i="10" s="1"/>
  <c r="K130" i="10"/>
  <c r="BE130" i="10" s="1"/>
  <c r="K138" i="10"/>
  <c r="BE138" i="10" s="1"/>
  <c r="K140" i="10"/>
  <c r="BE140" i="10" s="1"/>
  <c r="K146" i="10"/>
  <c r="BE146" i="10" s="1"/>
  <c r="K150" i="10"/>
  <c r="BE150" i="10" s="1"/>
  <c r="K157" i="10"/>
  <c r="BE157" i="10" s="1"/>
  <c r="K163" i="10"/>
  <c r="BE163" i="10" s="1"/>
  <c r="K165" i="10"/>
  <c r="BE165" i="10" s="1"/>
  <c r="BK171" i="10"/>
  <c r="BK173" i="10"/>
  <c r="K179" i="10"/>
  <c r="BE179" i="10" s="1"/>
  <c r="BK145" i="11"/>
  <c r="K149" i="11"/>
  <c r="BE149" i="11"/>
  <c r="BK159" i="11"/>
  <c r="K161" i="11"/>
  <c r="BE161" i="11" s="1"/>
  <c r="K169" i="11"/>
  <c r="BE169" i="11" s="1"/>
  <c r="K175" i="11"/>
  <c r="BE175" i="11" s="1"/>
  <c r="K181" i="11"/>
  <c r="BE181" i="11" s="1"/>
  <c r="K185" i="11"/>
  <c r="BE185" i="11" s="1"/>
  <c r="K191" i="11"/>
  <c r="BE191" i="11" s="1"/>
  <c r="K193" i="11"/>
  <c r="BE193" i="11" s="1"/>
  <c r="K201" i="11"/>
  <c r="BE201" i="11" s="1"/>
  <c r="K203" i="11"/>
  <c r="BE203" i="11" s="1"/>
  <c r="BK209" i="11"/>
  <c r="BK213" i="11"/>
  <c r="K217" i="11"/>
  <c r="BE217" i="11" s="1"/>
  <c r="K221" i="11"/>
  <c r="BE221" i="11"/>
  <c r="K227" i="11"/>
  <c r="BE227" i="11" s="1"/>
  <c r="K233" i="11"/>
  <c r="BE233" i="11"/>
  <c r="BK237" i="11"/>
  <c r="K243" i="11"/>
  <c r="BE243" i="11"/>
  <c r="BK245" i="11"/>
  <c r="K251" i="11"/>
  <c r="BE251" i="11" s="1"/>
  <c r="BK255" i="11"/>
  <c r="BK263" i="11"/>
  <c r="K265" i="11"/>
  <c r="BE265" i="11" s="1"/>
  <c r="K271" i="11"/>
  <c r="BE271" i="11"/>
  <c r="K273" i="11"/>
  <c r="BE273" i="11" s="1"/>
  <c r="K279" i="11"/>
  <c r="BE279" i="11"/>
  <c r="BK283" i="11"/>
  <c r="BK287" i="11"/>
  <c r="BK293" i="11"/>
  <c r="BK295" i="11"/>
  <c r="K301" i="11"/>
  <c r="BE301" i="11" s="1"/>
  <c r="BK303" i="11"/>
  <c r="K311" i="11"/>
  <c r="BE311" i="11"/>
  <c r="BK313" i="11"/>
  <c r="BK321" i="11"/>
  <c r="BK327" i="11"/>
  <c r="BK329" i="11"/>
  <c r="K130" i="12"/>
  <c r="BE130" i="12"/>
  <c r="BK134" i="12"/>
  <c r="K140" i="12"/>
  <c r="BE140" i="12" s="1"/>
  <c r="K150" i="12"/>
  <c r="BE150" i="12"/>
  <c r="BK158" i="12"/>
  <c r="BK157" i="12" s="1"/>
  <c r="K157" i="12" s="1"/>
  <c r="K103" i="12" s="1"/>
  <c r="BK123" i="13"/>
  <c r="K130" i="13"/>
  <c r="BE130" i="13"/>
  <c r="BK135" i="13"/>
  <c r="K130" i="9"/>
  <c r="BE130" i="9" s="1"/>
  <c r="K154" i="10"/>
  <c r="BE154" i="10"/>
  <c r="K136" i="11"/>
  <c r="BE136" i="11" s="1"/>
  <c r="K157" i="11"/>
  <c r="BE157" i="11"/>
  <c r="K219" i="11"/>
  <c r="BE219" i="11" s="1"/>
  <c r="K247" i="11"/>
  <c r="BE247" i="11"/>
  <c r="K259" i="11"/>
  <c r="BE259" i="11" s="1"/>
  <c r="K305" i="11"/>
  <c r="BE305" i="11"/>
  <c r="K338" i="11"/>
  <c r="BE338" i="11" s="1"/>
  <c r="K341" i="11"/>
  <c r="BE341" i="11"/>
  <c r="K132" i="12"/>
  <c r="BE132" i="12" s="1"/>
  <c r="K38" i="3"/>
  <c r="AY97" i="1"/>
  <c r="F39" i="4"/>
  <c r="BD99" i="1" s="1"/>
  <c r="F39" i="6"/>
  <c r="BD102" i="1"/>
  <c r="F39" i="10"/>
  <c r="BD107" i="1" s="1"/>
  <c r="F41" i="11"/>
  <c r="BF109" i="1" s="1"/>
  <c r="F38" i="2"/>
  <c r="BC96" i="1" s="1"/>
  <c r="K38" i="4"/>
  <c r="AY99" i="1" s="1"/>
  <c r="K38" i="6"/>
  <c r="AY102" i="1" s="1"/>
  <c r="F39" i="8"/>
  <c r="BD105" i="1" s="1"/>
  <c r="F40" i="10"/>
  <c r="BE107" i="1" s="1"/>
  <c r="K38" i="11"/>
  <c r="AY109" i="1" s="1"/>
  <c r="F37" i="13"/>
  <c r="BD111" i="1" s="1"/>
  <c r="BK128" i="3"/>
  <c r="K132" i="3"/>
  <c r="BE132" i="3"/>
  <c r="BK134" i="3"/>
  <c r="BK136" i="3"/>
  <c r="BK143" i="3"/>
  <c r="BK139" i="3"/>
  <c r="K139" i="3" s="1"/>
  <c r="K100" i="3" s="1"/>
  <c r="K154" i="3"/>
  <c r="BE154" i="3"/>
  <c r="BK163" i="3"/>
  <c r="BK162" i="3"/>
  <c r="K162" i="3" s="1"/>
  <c r="K105" i="3" s="1"/>
  <c r="K128" i="4"/>
  <c r="BE128" i="4"/>
  <c r="BK134" i="4"/>
  <c r="K145" i="4"/>
  <c r="BE145" i="4" s="1"/>
  <c r="K151" i="4"/>
  <c r="BE151" i="4" s="1"/>
  <c r="BK157" i="4"/>
  <c r="K167" i="4"/>
  <c r="BE167" i="4"/>
  <c r="K173" i="4"/>
  <c r="BE173" i="4"/>
  <c r="K181" i="4"/>
  <c r="BE181" i="4"/>
  <c r="K187" i="4"/>
  <c r="BE187" i="4"/>
  <c r="BK195" i="4"/>
  <c r="K207" i="4"/>
  <c r="BE207" i="4" s="1"/>
  <c r="BK215" i="4"/>
  <c r="K223" i="4"/>
  <c r="BE223" i="4"/>
  <c r="BK229" i="4"/>
  <c r="BK235" i="4"/>
  <c r="BK241" i="4"/>
  <c r="K249" i="4"/>
  <c r="BE249" i="4" s="1"/>
  <c r="K257" i="4"/>
  <c r="BE257" i="4" s="1"/>
  <c r="BK265" i="4"/>
  <c r="BK273" i="4"/>
  <c r="BK281" i="4"/>
  <c r="K289" i="4"/>
  <c r="BE289" i="4"/>
  <c r="K297" i="4"/>
  <c r="BE297" i="4"/>
  <c r="BK305" i="4"/>
  <c r="BK313" i="4"/>
  <c r="K319" i="4"/>
  <c r="BE319" i="4"/>
  <c r="BK327" i="4"/>
  <c r="K335" i="4"/>
  <c r="BE335" i="4" s="1"/>
  <c r="K341" i="4"/>
  <c r="BE341" i="4" s="1"/>
  <c r="BK347" i="4"/>
  <c r="K357" i="4"/>
  <c r="BE357" i="4"/>
  <c r="K130" i="5"/>
  <c r="BE130" i="5"/>
  <c r="BK140" i="5"/>
  <c r="BK139" i="5"/>
  <c r="BK154" i="5"/>
  <c r="BK153" i="5"/>
  <c r="K153" i="5" s="1"/>
  <c r="K102" i="5" s="1"/>
  <c r="K126" i="6"/>
  <c r="BE126" i="6"/>
  <c r="BK138" i="6"/>
  <c r="K169" i="6"/>
  <c r="BE169" i="6" s="1"/>
  <c r="BK126" i="2"/>
  <c r="BK132" i="2"/>
  <c r="K140" i="2"/>
  <c r="BE140" i="2" s="1"/>
  <c r="K151" i="2"/>
  <c r="BE151" i="2" s="1"/>
  <c r="BK159" i="2"/>
  <c r="K165" i="2"/>
  <c r="BE165" i="2"/>
  <c r="K173" i="2"/>
  <c r="BE173" i="2"/>
  <c r="K181" i="2"/>
  <c r="BE181" i="2"/>
  <c r="K189" i="2"/>
  <c r="BE189" i="2"/>
  <c r="K197" i="2"/>
  <c r="BE197" i="2"/>
  <c r="K203" i="2"/>
  <c r="BE203" i="2"/>
  <c r="K209" i="2"/>
  <c r="BE209" i="2"/>
  <c r="BK219" i="2"/>
  <c r="BK225" i="2"/>
  <c r="K233" i="2"/>
  <c r="BE233" i="2"/>
  <c r="K239" i="2"/>
  <c r="BE239" i="2"/>
  <c r="K247" i="2"/>
  <c r="BE247" i="2"/>
  <c r="BK257" i="2"/>
  <c r="K263" i="2"/>
  <c r="BE263" i="2" s="1"/>
  <c r="BK273" i="2"/>
  <c r="BK134" i="6"/>
  <c r="K151" i="6"/>
  <c r="BE151" i="6" s="1"/>
  <c r="K163" i="6"/>
  <c r="BE163" i="6" s="1"/>
  <c r="BK175" i="6"/>
  <c r="BK181" i="6"/>
  <c r="K193" i="6"/>
  <c r="BE193" i="6" s="1"/>
  <c r="K207" i="6"/>
  <c r="BE207" i="6" s="1"/>
  <c r="BK215" i="6"/>
  <c r="K223" i="6"/>
  <c r="BE223" i="6"/>
  <c r="K231" i="6"/>
  <c r="BE231" i="6"/>
  <c r="K237" i="6"/>
  <c r="BE237" i="6"/>
  <c r="K243" i="6"/>
  <c r="BE243" i="6"/>
  <c r="K255" i="6"/>
  <c r="BE255" i="6"/>
  <c r="K261" i="6"/>
  <c r="BE261" i="6"/>
  <c r="BK271" i="6"/>
  <c r="BK279" i="6"/>
  <c r="BK285" i="6"/>
  <c r="BK293" i="6"/>
  <c r="BK301" i="6"/>
  <c r="BK309" i="6"/>
  <c r="BK317" i="6"/>
  <c r="K325" i="6"/>
  <c r="BE325" i="6" s="1"/>
  <c r="BK331" i="6"/>
  <c r="BK337" i="6"/>
  <c r="K345" i="6"/>
  <c r="BE345" i="6" s="1"/>
  <c r="K357" i="6"/>
  <c r="BE357" i="6" s="1"/>
  <c r="K365" i="6"/>
  <c r="BE365" i="6" s="1"/>
  <c r="BK134" i="7"/>
  <c r="K143" i="7"/>
  <c r="BE143" i="7"/>
  <c r="BK154" i="7"/>
  <c r="BK153" i="7"/>
  <c r="K153" i="7" s="1"/>
  <c r="K102" i="7" s="1"/>
  <c r="K130" i="8"/>
  <c r="BE130" i="8"/>
  <c r="BK136" i="8"/>
  <c r="K145" i="8"/>
  <c r="BE145" i="8" s="1"/>
  <c r="K153" i="8"/>
  <c r="BE153" i="8" s="1"/>
  <c r="BK161" i="8"/>
  <c r="K169" i="8"/>
  <c r="BE169" i="8"/>
  <c r="K179" i="8"/>
  <c r="BE179" i="8"/>
  <c r="BK187" i="8"/>
  <c r="BK195" i="8"/>
  <c r="K199" i="8"/>
  <c r="BE199" i="8"/>
  <c r="K209" i="8"/>
  <c r="BE209" i="8"/>
  <c r="BK217" i="8"/>
  <c r="K223" i="8"/>
  <c r="BE223" i="8" s="1"/>
  <c r="K233" i="8"/>
  <c r="BE233" i="8" s="1"/>
  <c r="K239" i="8"/>
  <c r="BE239" i="8" s="1"/>
  <c r="K245" i="8"/>
  <c r="BE245" i="8" s="1"/>
  <c r="BK253" i="8"/>
  <c r="BK265" i="8"/>
  <c r="BK270" i="8"/>
  <c r="BK134" i="9"/>
  <c r="BK147" i="9"/>
  <c r="K158" i="9"/>
  <c r="BE158" i="9"/>
  <c r="K124" i="10"/>
  <c r="BE124" i="10"/>
  <c r="K134" i="10"/>
  <c r="BE134" i="10"/>
  <c r="K142" i="10"/>
  <c r="BE142" i="10"/>
  <c r="K148" i="10"/>
  <c r="BE148" i="10"/>
  <c r="BK159" i="10"/>
  <c r="K167" i="10"/>
  <c r="BE167" i="10" s="1"/>
  <c r="K177" i="10"/>
  <c r="BE177" i="10" s="1"/>
  <c r="K130" i="11"/>
  <c r="BE130" i="11" s="1"/>
  <c r="BK134" i="11"/>
  <c r="BK140" i="11"/>
  <c r="K147" i="11"/>
  <c r="BE147" i="11" s="1"/>
  <c r="K153" i="11"/>
  <c r="BE153" i="11" s="1"/>
  <c r="K165" i="11"/>
  <c r="BE165" i="11" s="1"/>
  <c r="BK171" i="11"/>
  <c r="K179" i="11"/>
  <c r="BE179" i="11"/>
  <c r="BK189" i="11"/>
  <c r="BK197" i="11"/>
  <c r="BK207" i="11"/>
  <c r="K215" i="11"/>
  <c r="BE215" i="11" s="1"/>
  <c r="BK225" i="11"/>
  <c r="K229" i="11"/>
  <c r="BE229" i="11"/>
  <c r="K239" i="11"/>
  <c r="BE239" i="11"/>
  <c r="BK253" i="11"/>
  <c r="BK261" i="11"/>
  <c r="K269" i="11"/>
  <c r="BE269" i="11"/>
  <c r="K275" i="11"/>
  <c r="BE275" i="11"/>
  <c r="K281" i="11"/>
  <c r="BE281" i="11"/>
  <c r="K289" i="11"/>
  <c r="BE289" i="11"/>
  <c r="K297" i="11"/>
  <c r="BE297" i="11"/>
  <c r="K309" i="11"/>
  <c r="BE309" i="11"/>
  <c r="BK319" i="11"/>
  <c r="BK325" i="11"/>
  <c r="K332" i="11"/>
  <c r="BE332" i="11"/>
  <c r="K128" i="12"/>
  <c r="BE128" i="12"/>
  <c r="K136" i="12"/>
  <c r="BE136" i="12"/>
  <c r="BK154" i="12"/>
  <c r="BK153" i="12"/>
  <c r="K153" i="12" s="1"/>
  <c r="K102" i="12" s="1"/>
  <c r="K119" i="13"/>
  <c r="BE119" i="13"/>
  <c r="K133" i="13"/>
  <c r="BE133" i="13"/>
  <c r="K245" i="6"/>
  <c r="BE245" i="6"/>
  <c r="K154" i="9"/>
  <c r="BE154" i="9"/>
  <c r="K132" i="10"/>
  <c r="BE132" i="10"/>
  <c r="K128" i="11"/>
  <c r="BE128" i="11"/>
  <c r="K155" i="11"/>
  <c r="BE155" i="11"/>
  <c r="K231" i="11"/>
  <c r="BE231" i="11"/>
  <c r="K317" i="11"/>
  <c r="BE317" i="11"/>
  <c r="K143" i="12"/>
  <c r="BE143" i="12"/>
  <c r="K121" i="13"/>
  <c r="BE121" i="13"/>
  <c r="F39" i="2"/>
  <c r="BD96" i="1"/>
  <c r="F38" i="3"/>
  <c r="BC97" i="1"/>
  <c r="F40" i="4"/>
  <c r="BE99" i="1"/>
  <c r="F41" i="6"/>
  <c r="BF102" i="1"/>
  <c r="K38" i="8"/>
  <c r="AY105" i="1"/>
  <c r="F41" i="10"/>
  <c r="BF107" i="1"/>
  <c r="F38" i="11"/>
  <c r="BC109" i="1"/>
  <c r="F40" i="2"/>
  <c r="BE96" i="1"/>
  <c r="F39" i="3"/>
  <c r="BD97" i="1"/>
  <c r="F41" i="4"/>
  <c r="BF99" i="1"/>
  <c r="F40" i="8"/>
  <c r="BE105" i="1"/>
  <c r="K38" i="9"/>
  <c r="AY106" i="1"/>
  <c r="F38" i="10"/>
  <c r="BC107" i="1"/>
  <c r="F39" i="13"/>
  <c r="BF111" i="1"/>
  <c r="BK126" i="4"/>
  <c r="BK132" i="4"/>
  <c r="K141" i="4"/>
  <c r="BE141" i="4"/>
  <c r="BK149" i="4"/>
  <c r="K159" i="4"/>
  <c r="BE159" i="4" s="1"/>
  <c r="BK165" i="4"/>
  <c r="BK175" i="4"/>
  <c r="BK183" i="4"/>
  <c r="K191" i="4"/>
  <c r="BE191" i="4"/>
  <c r="BK199" i="4"/>
  <c r="K203" i="4"/>
  <c r="BE203" i="4" s="1"/>
  <c r="BK211" i="4"/>
  <c r="BK219" i="4"/>
  <c r="BK227" i="4"/>
  <c r="K233" i="4"/>
  <c r="BE233" i="4"/>
  <c r="BK245" i="4"/>
  <c r="K251" i="4"/>
  <c r="BE251" i="4" s="1"/>
  <c r="BK261" i="4"/>
  <c r="K269" i="4"/>
  <c r="BE269" i="4"/>
  <c r="K277" i="4"/>
  <c r="BE277" i="4"/>
  <c r="BK285" i="4"/>
  <c r="BK291" i="4"/>
  <c r="K299" i="4"/>
  <c r="BE299" i="4"/>
  <c r="BK307" i="4"/>
  <c r="K315" i="4"/>
  <c r="BE315" i="4" s="1"/>
  <c r="BK323" i="4"/>
  <c r="K331" i="4"/>
  <c r="BE331" i="4"/>
  <c r="BK339" i="4"/>
  <c r="K345" i="4"/>
  <c r="BE345" i="4" s="1"/>
  <c r="BK354" i="4"/>
  <c r="BK128" i="5"/>
  <c r="BK134" i="5"/>
  <c r="K147" i="5"/>
  <c r="BE147" i="5"/>
  <c r="K163" i="5"/>
  <c r="BE163" i="5"/>
  <c r="K132" i="6"/>
  <c r="BE132" i="6"/>
  <c r="K141" i="6"/>
  <c r="BE141" i="6"/>
  <c r="K153" i="6"/>
  <c r="BE153" i="6"/>
  <c r="AU94" i="1"/>
  <c r="BK128" i="2"/>
  <c r="BK136" i="2"/>
  <c r="K142" i="2"/>
  <c r="BE142" i="2" s="1"/>
  <c r="BK149" i="2"/>
  <c r="BK157" i="2"/>
  <c r="K163" i="2"/>
  <c r="BE163" i="2" s="1"/>
  <c r="K171" i="2"/>
  <c r="BE171" i="2" s="1"/>
  <c r="BK177" i="2"/>
  <c r="BK185" i="2"/>
  <c r="BK193" i="2"/>
  <c r="K201" i="2"/>
  <c r="BE201" i="2"/>
  <c r="BK211" i="2"/>
  <c r="BK217" i="2"/>
  <c r="BK227" i="2"/>
  <c r="K235" i="2"/>
  <c r="BE235" i="2" s="1"/>
  <c r="K241" i="2"/>
  <c r="BE241" i="2" s="1"/>
  <c r="K249" i="2"/>
  <c r="BE249" i="2" s="1"/>
  <c r="BK255" i="2"/>
  <c r="BK261" i="2"/>
  <c r="BK269" i="2"/>
  <c r="BK277" i="2"/>
  <c r="BK145" i="6"/>
  <c r="K165" i="6"/>
  <c r="BE165" i="6"/>
  <c r="BK177" i="6"/>
  <c r="K185" i="6"/>
  <c r="BE185" i="6" s="1"/>
  <c r="K189" i="6"/>
  <c r="BE189" i="6" s="1"/>
  <c r="BK197" i="6"/>
  <c r="BK205" i="6"/>
  <c r="K213" i="6"/>
  <c r="BE213" i="6" s="1"/>
  <c r="K219" i="6"/>
  <c r="BE219" i="6" s="1"/>
  <c r="BK227" i="6"/>
  <c r="BK235" i="6"/>
  <c r="K247" i="6"/>
  <c r="BE247" i="6" s="1"/>
  <c r="K253" i="6"/>
  <c r="BE253" i="6" s="1"/>
  <c r="BK263" i="6"/>
  <c r="K269" i="6"/>
  <c r="BE269" i="6"/>
  <c r="K281" i="6"/>
  <c r="BE281" i="6"/>
  <c r="BK289" i="6"/>
  <c r="K297" i="6"/>
  <c r="BE297" i="6" s="1"/>
  <c r="K305" i="6"/>
  <c r="BE305" i="6" s="1"/>
  <c r="K313" i="6"/>
  <c r="BE313" i="6" s="1"/>
  <c r="BK323" i="6"/>
  <c r="BK329" i="6"/>
  <c r="K341" i="6"/>
  <c r="BE341" i="6"/>
  <c r="K347" i="6"/>
  <c r="BE347" i="6" s="1"/>
  <c r="K353" i="6"/>
  <c r="BE353" i="6"/>
  <c r="K362" i="6"/>
  <c r="BE362" i="6" s="1"/>
  <c r="K374" i="6"/>
  <c r="BE374" i="6"/>
  <c r="K130" i="7"/>
  <c r="BE130" i="7" s="1"/>
  <c r="BK140" i="7"/>
  <c r="BK139" i="7"/>
  <c r="K139" i="7"/>
  <c r="K100" i="7" s="1"/>
  <c r="K150" i="7"/>
  <c r="BE150" i="7"/>
  <c r="K163" i="7"/>
  <c r="BE163" i="7" s="1"/>
  <c r="BK126" i="8"/>
  <c r="K132" i="8"/>
  <c r="BE132" i="8"/>
  <c r="BK140" i="8"/>
  <c r="BK149" i="8"/>
  <c r="BK157" i="8"/>
  <c r="BK163" i="8"/>
  <c r="K171" i="8"/>
  <c r="BE171" i="8"/>
  <c r="K177" i="8"/>
  <c r="BE177" i="8"/>
  <c r="K185" i="8"/>
  <c r="BE185" i="8"/>
  <c r="K191" i="8"/>
  <c r="BE191" i="8"/>
  <c r="BK201" i="8"/>
  <c r="BK207" i="8"/>
  <c r="BK215" i="8"/>
  <c r="BK225" i="8"/>
  <c r="BK231" i="8"/>
  <c r="K237" i="8"/>
  <c r="BE237" i="8"/>
  <c r="BK249" i="8"/>
  <c r="BK255" i="8"/>
  <c r="K261" i="8"/>
  <c r="BE261" i="8"/>
  <c r="BK273" i="8"/>
  <c r="BK132" i="9"/>
  <c r="K143" i="9"/>
  <c r="BE143" i="9"/>
  <c r="K128" i="10"/>
  <c r="BE128" i="10" s="1"/>
  <c r="K136" i="10"/>
  <c r="BE136" i="10"/>
  <c r="K144" i="10"/>
  <c r="BE144" i="10" s="1"/>
  <c r="K152" i="10"/>
  <c r="BE152" i="10"/>
  <c r="BK161" i="10"/>
  <c r="BK169" i="10"/>
  <c r="K175" i="10"/>
  <c r="BE175" i="10"/>
  <c r="BK126" i="11"/>
  <c r="K132" i="11"/>
  <c r="BE132" i="11"/>
  <c r="K138" i="11"/>
  <c r="BE138" i="11"/>
  <c r="K142" i="11"/>
  <c r="BE142" i="11"/>
  <c r="K151" i="11"/>
  <c r="BE151" i="11"/>
  <c r="BK163" i="11"/>
  <c r="BK173" i="11"/>
  <c r="BK183" i="11"/>
  <c r="K187" i="11"/>
  <c r="BE187" i="11" s="1"/>
  <c r="K195" i="11"/>
  <c r="BE195" i="11"/>
  <c r="BK205" i="11"/>
  <c r="K211" i="11"/>
  <c r="BE211" i="11"/>
  <c r="K223" i="11"/>
  <c r="BE223" i="11"/>
  <c r="K235" i="11"/>
  <c r="BE235" i="11"/>
  <c r="K241" i="11"/>
  <c r="BE241" i="11"/>
  <c r="BK249" i="11"/>
  <c r="K257" i="11"/>
  <c r="BE257" i="11"/>
  <c r="K267" i="11"/>
  <c r="BE267" i="11" s="1"/>
  <c r="K277" i="11"/>
  <c r="BE277" i="11"/>
  <c r="K285" i="11"/>
  <c r="BE285" i="11" s="1"/>
  <c r="K291" i="11"/>
  <c r="BE291" i="11"/>
  <c r="BK299" i="11"/>
  <c r="K307" i="11"/>
  <c r="BE307" i="11"/>
  <c r="BK315" i="11"/>
  <c r="K323" i="11"/>
  <c r="BE323" i="11" s="1"/>
  <c r="BK147" i="12"/>
  <c r="BK146" i="12"/>
  <c r="K146" i="12"/>
  <c r="K101" i="12" s="1"/>
  <c r="BK127" i="13"/>
  <c r="K368" i="6"/>
  <c r="BE368" i="6"/>
  <c r="K125" i="13"/>
  <c r="BE125" i="13"/>
  <c r="T138" i="12" l="1"/>
  <c r="T127" i="12"/>
  <c r="AW110" i="1"/>
  <c r="Q138" i="9"/>
  <c r="I99" i="9" s="1"/>
  <c r="R138" i="3"/>
  <c r="J99" i="3"/>
  <c r="T138" i="9"/>
  <c r="T127" i="9" s="1"/>
  <c r="AW106" i="1" s="1"/>
  <c r="R138" i="5"/>
  <c r="J99" i="5"/>
  <c r="R123" i="4"/>
  <c r="J98" i="4"/>
  <c r="K33" i="4"/>
  <c r="AT99" i="1"/>
  <c r="V138" i="3"/>
  <c r="V127" i="3"/>
  <c r="V123" i="2"/>
  <c r="X138" i="12"/>
  <c r="X127" i="12" s="1"/>
  <c r="R123" i="11"/>
  <c r="J98" i="11"/>
  <c r="K33" i="11"/>
  <c r="AT109" i="1" s="1"/>
  <c r="V123" i="11"/>
  <c r="Q123" i="8"/>
  <c r="I98" i="8"/>
  <c r="K32" i="8" s="1"/>
  <c r="AS105" i="1" s="1"/>
  <c r="R138" i="9"/>
  <c r="J99" i="9"/>
  <c r="X123" i="8"/>
  <c r="Q138" i="7"/>
  <c r="I99" i="7"/>
  <c r="X123" i="6"/>
  <c r="V138" i="5"/>
  <c r="V127" i="5"/>
  <c r="V138" i="9"/>
  <c r="V127" i="9"/>
  <c r="V123" i="8"/>
  <c r="R138" i="7"/>
  <c r="J99" i="7"/>
  <c r="T138" i="5"/>
  <c r="T127" i="5" s="1"/>
  <c r="AW100" i="1" s="1"/>
  <c r="AW98" i="1" s="1"/>
  <c r="R138" i="12"/>
  <c r="J99" i="12"/>
  <c r="Q138" i="12"/>
  <c r="I99" i="12"/>
  <c r="V138" i="12"/>
  <c r="V127" i="12"/>
  <c r="BK138" i="12"/>
  <c r="K138" i="12"/>
  <c r="K99" i="12"/>
  <c r="T123" i="11"/>
  <c r="AW109" i="1" s="1"/>
  <c r="X138" i="9"/>
  <c r="X127" i="9"/>
  <c r="T123" i="8"/>
  <c r="AW105" i="1" s="1"/>
  <c r="X138" i="7"/>
  <c r="X127" i="7"/>
  <c r="T138" i="7"/>
  <c r="T127" i="7" s="1"/>
  <c r="AW103" i="1" s="1"/>
  <c r="V123" i="6"/>
  <c r="T123" i="6"/>
  <c r="AW102" i="1" s="1"/>
  <c r="X138" i="5"/>
  <c r="X127" i="5"/>
  <c r="X123" i="4"/>
  <c r="V123" i="4"/>
  <c r="X123" i="2"/>
  <c r="T123" i="2"/>
  <c r="AW96" i="1"/>
  <c r="Q124" i="2"/>
  <c r="Q123" i="2"/>
  <c r="I98" i="2"/>
  <c r="K32" i="2"/>
  <c r="AS96" i="1" s="1"/>
  <c r="R124" i="2"/>
  <c r="J99" i="2"/>
  <c r="J100" i="3"/>
  <c r="J105" i="3"/>
  <c r="BK138" i="3"/>
  <c r="K138" i="3"/>
  <c r="K99" i="3"/>
  <c r="Q138" i="3"/>
  <c r="I99" i="3"/>
  <c r="Q161" i="3"/>
  <c r="I104" i="3"/>
  <c r="J100" i="4"/>
  <c r="Q123" i="4"/>
  <c r="I98" i="4"/>
  <c r="K32" i="4"/>
  <c r="AS99" i="1" s="1"/>
  <c r="J100" i="5"/>
  <c r="I105" i="5"/>
  <c r="Q138" i="5"/>
  <c r="I99" i="5" s="1"/>
  <c r="K139" i="5"/>
  <c r="K100" i="5"/>
  <c r="R161" i="5"/>
  <c r="J104" i="5" s="1"/>
  <c r="I100" i="6"/>
  <c r="Q123" i="6"/>
  <c r="I98" i="6"/>
  <c r="K32" i="6" s="1"/>
  <c r="AS102" i="1" s="1"/>
  <c r="R124" i="6"/>
  <c r="R123" i="6"/>
  <c r="J98" i="6" s="1"/>
  <c r="K33" i="6" s="1"/>
  <c r="AT102" i="1" s="1"/>
  <c r="I100" i="7"/>
  <c r="J100" i="7"/>
  <c r="I105" i="7"/>
  <c r="BK138" i="7"/>
  <c r="K138" i="7"/>
  <c r="K99" i="7" s="1"/>
  <c r="I99" i="8"/>
  <c r="I100" i="8"/>
  <c r="R124" i="8"/>
  <c r="R123" i="8" s="1"/>
  <c r="J98" i="8" s="1"/>
  <c r="K33" i="8" s="1"/>
  <c r="AT105" i="1" s="1"/>
  <c r="J100" i="9"/>
  <c r="I105" i="9"/>
  <c r="J105" i="9"/>
  <c r="J99" i="11"/>
  <c r="I100" i="11"/>
  <c r="J100" i="11"/>
  <c r="Q123" i="11"/>
  <c r="I98" i="11"/>
  <c r="K32" i="11" s="1"/>
  <c r="AS109" i="1" s="1"/>
  <c r="K139" i="12"/>
  <c r="K100" i="12"/>
  <c r="Q161" i="12"/>
  <c r="I104" i="12"/>
  <c r="R161" i="12"/>
  <c r="J104" i="12"/>
  <c r="I97" i="13"/>
  <c r="BK161" i="3"/>
  <c r="K161" i="3"/>
  <c r="K104" i="3"/>
  <c r="J99" i="4"/>
  <c r="I100" i="4"/>
  <c r="J105" i="7"/>
  <c r="I100" i="9"/>
  <c r="I100" i="12"/>
  <c r="J100" i="12"/>
  <c r="J97" i="13"/>
  <c r="BK125" i="4"/>
  <c r="K125" i="4" s="1"/>
  <c r="K100" i="4" s="1"/>
  <c r="BK125" i="6"/>
  <c r="K125" i="6"/>
  <c r="K100" i="6" s="1"/>
  <c r="BK144" i="8"/>
  <c r="K144" i="8" s="1"/>
  <c r="K101" i="8" s="1"/>
  <c r="BK144" i="11"/>
  <c r="K144" i="11" s="1"/>
  <c r="K101" i="11" s="1"/>
  <c r="BK118" i="13"/>
  <c r="BK117" i="13" s="1"/>
  <c r="K117" i="13" s="1"/>
  <c r="K32" i="13" s="1"/>
  <c r="AG111" i="1" s="1"/>
  <c r="BK125" i="2"/>
  <c r="BK124" i="2"/>
  <c r="K124" i="2" s="1"/>
  <c r="K99" i="2" s="1"/>
  <c r="BK144" i="2"/>
  <c r="K144" i="2"/>
  <c r="K101" i="2" s="1"/>
  <c r="BK140" i="4"/>
  <c r="K140" i="4" s="1"/>
  <c r="K101" i="4" s="1"/>
  <c r="BK140" i="6"/>
  <c r="K140" i="6" s="1"/>
  <c r="K101" i="6" s="1"/>
  <c r="BK125" i="8"/>
  <c r="K125" i="8" s="1"/>
  <c r="K100" i="8" s="1"/>
  <c r="BK146" i="9"/>
  <c r="K146" i="9"/>
  <c r="K101" i="9" s="1"/>
  <c r="BK156" i="10"/>
  <c r="K156" i="10" s="1"/>
  <c r="K99" i="10" s="1"/>
  <c r="BK125" i="11"/>
  <c r="K125" i="11" s="1"/>
  <c r="K100" i="11" s="1"/>
  <c r="BK127" i="12"/>
  <c r="K127" i="12" s="1"/>
  <c r="K98" i="12" s="1"/>
  <c r="BK127" i="7"/>
  <c r="K127" i="7" s="1"/>
  <c r="K98" i="7" s="1"/>
  <c r="BK127" i="3"/>
  <c r="K127" i="3" s="1"/>
  <c r="K98" i="3" s="1"/>
  <c r="BK138" i="5"/>
  <c r="K138" i="5" s="1"/>
  <c r="K99" i="5" s="1"/>
  <c r="K37" i="2"/>
  <c r="AX96" i="1"/>
  <c r="AV96" i="1" s="1"/>
  <c r="BD95" i="1"/>
  <c r="AZ95" i="1"/>
  <c r="BD98" i="1"/>
  <c r="AZ98" i="1" s="1"/>
  <c r="BF98" i="1"/>
  <c r="BF101" i="1"/>
  <c r="BE104" i="1"/>
  <c r="BA104" i="1" s="1"/>
  <c r="BC108" i="1"/>
  <c r="AY108" i="1"/>
  <c r="K37" i="6"/>
  <c r="AX102" i="1" s="1"/>
  <c r="AV102" i="1" s="1"/>
  <c r="K37" i="9"/>
  <c r="AX106" i="1"/>
  <c r="AV106" i="1" s="1"/>
  <c r="K37" i="10"/>
  <c r="AX107" i="1"/>
  <c r="AV107" i="1"/>
  <c r="F37" i="12"/>
  <c r="BB110" i="1"/>
  <c r="K35" i="13"/>
  <c r="AX111" i="1"/>
  <c r="AV111" i="1" s="1"/>
  <c r="BC95" i="1"/>
  <c r="BF95" i="1"/>
  <c r="BC98" i="1"/>
  <c r="AY98" i="1"/>
  <c r="BE98" i="1"/>
  <c r="BA98" i="1"/>
  <c r="BD101" i="1"/>
  <c r="AZ101" i="1"/>
  <c r="BE101" i="1"/>
  <c r="BA101" i="1"/>
  <c r="BD104" i="1"/>
  <c r="AZ104" i="1"/>
  <c r="BF104" i="1"/>
  <c r="BD108" i="1"/>
  <c r="AZ108" i="1"/>
  <c r="BF108" i="1"/>
  <c r="F37" i="2"/>
  <c r="BB96" i="1" s="1"/>
  <c r="F35" i="13"/>
  <c r="BB111" i="1"/>
  <c r="AW95" i="1"/>
  <c r="F37" i="4"/>
  <c r="BB99" i="1"/>
  <c r="F37" i="11"/>
  <c r="BB109" i="1" s="1"/>
  <c r="K37" i="3"/>
  <c r="AX97" i="1"/>
  <c r="AV97" i="1" s="1"/>
  <c r="F37" i="3"/>
  <c r="BB97" i="1"/>
  <c r="F37" i="5"/>
  <c r="BB100" i="1" s="1"/>
  <c r="BE95" i="1"/>
  <c r="BC101" i="1"/>
  <c r="AY101" i="1"/>
  <c r="BC104" i="1"/>
  <c r="AY104" i="1" s="1"/>
  <c r="BE108" i="1"/>
  <c r="BA108" i="1"/>
  <c r="F37" i="7"/>
  <c r="BB103" i="1" s="1"/>
  <c r="K37" i="8"/>
  <c r="AX105" i="1"/>
  <c r="AV105" i="1" s="1"/>
  <c r="K37" i="4"/>
  <c r="AX99" i="1"/>
  <c r="AV99" i="1"/>
  <c r="K37" i="5"/>
  <c r="AX100" i="1" s="1"/>
  <c r="AV100" i="1" s="1"/>
  <c r="F37" i="6"/>
  <c r="BB102" i="1" s="1"/>
  <c r="K37" i="7"/>
  <c r="AX103" i="1"/>
  <c r="AV103" i="1"/>
  <c r="F37" i="8"/>
  <c r="BB105" i="1" s="1"/>
  <c r="F37" i="9"/>
  <c r="BB106" i="1"/>
  <c r="F37" i="10"/>
  <c r="BB107" i="1" s="1"/>
  <c r="K37" i="11"/>
  <c r="AX109" i="1"/>
  <c r="AV109" i="1" s="1"/>
  <c r="K37" i="12"/>
  <c r="AX110" i="1"/>
  <c r="AV110" i="1"/>
  <c r="AN111" i="1" l="1"/>
  <c r="BK127" i="5"/>
  <c r="K127" i="5" s="1"/>
  <c r="K34" i="5" s="1"/>
  <c r="AG100" i="1" s="1"/>
  <c r="BK121" i="10"/>
  <c r="K121" i="10" s="1"/>
  <c r="K98" i="10" s="1"/>
  <c r="K43" i="5"/>
  <c r="K41" i="13"/>
  <c r="BK138" i="9"/>
  <c r="K138" i="9"/>
  <c r="K99" i="9" s="1"/>
  <c r="BK123" i="2"/>
  <c r="K123" i="2"/>
  <c r="R123" i="2"/>
  <c r="J98" i="2" s="1"/>
  <c r="K33" i="2" s="1"/>
  <c r="AT96" i="1" s="1"/>
  <c r="K125" i="2"/>
  <c r="K100" i="2" s="1"/>
  <c r="BK124" i="4"/>
  <c r="K124" i="4"/>
  <c r="K99" i="4"/>
  <c r="K98" i="5"/>
  <c r="J99" i="6"/>
  <c r="BK124" i="6"/>
  <c r="K124" i="6"/>
  <c r="K99" i="6" s="1"/>
  <c r="R127" i="5"/>
  <c r="J98" i="5"/>
  <c r="K33" i="5"/>
  <c r="AT100" i="1" s="1"/>
  <c r="AT98" i="1" s="1"/>
  <c r="Q127" i="3"/>
  <c r="I98" i="3"/>
  <c r="K32" i="3"/>
  <c r="AS97" i="1" s="1"/>
  <c r="AS95" i="1" s="1"/>
  <c r="R127" i="9"/>
  <c r="J98" i="9"/>
  <c r="K33" i="9"/>
  <c r="AT106" i="1" s="1"/>
  <c r="AT104" i="1" s="1"/>
  <c r="R127" i="7"/>
  <c r="J98" i="7"/>
  <c r="K33" i="7"/>
  <c r="AT103" i="1" s="1"/>
  <c r="AT101" i="1" s="1"/>
  <c r="J99" i="8"/>
  <c r="Q127" i="12"/>
  <c r="I98" i="12"/>
  <c r="K32" i="12" s="1"/>
  <c r="AS110" i="1" s="1"/>
  <c r="AS108" i="1" s="1"/>
  <c r="R127" i="12"/>
  <c r="J98" i="12"/>
  <c r="K33" i="12" s="1"/>
  <c r="AT110" i="1" s="1"/>
  <c r="AT108" i="1" s="1"/>
  <c r="BK124" i="11"/>
  <c r="K124" i="11"/>
  <c r="K99" i="11" s="1"/>
  <c r="K96" i="13"/>
  <c r="K118" i="13"/>
  <c r="K97" i="13"/>
  <c r="I99" i="2"/>
  <c r="Q127" i="7"/>
  <c r="I98" i="7"/>
  <c r="K32" i="7"/>
  <c r="AS103" i="1" s="1"/>
  <c r="AS101" i="1" s="1"/>
  <c r="Q127" i="5"/>
  <c r="I98" i="5"/>
  <c r="K32" i="5"/>
  <c r="AS100" i="1" s="1"/>
  <c r="AS98" i="1" s="1"/>
  <c r="BK124" i="8"/>
  <c r="BK123" i="8"/>
  <c r="K123" i="8"/>
  <c r="K98" i="8" s="1"/>
  <c r="Q127" i="9"/>
  <c r="I98" i="9"/>
  <c r="K32" i="9"/>
  <c r="AS106" i="1" s="1"/>
  <c r="AS104" i="1" s="1"/>
  <c r="R127" i="3"/>
  <c r="J98" i="3"/>
  <c r="K33" i="3"/>
  <c r="AT97" i="1"/>
  <c r="BK127" i="9"/>
  <c r="K127" i="9" s="1"/>
  <c r="K98" i="9" s="1"/>
  <c r="AN100" i="1"/>
  <c r="BC94" i="1"/>
  <c r="W30" i="1" s="1"/>
  <c r="BF94" i="1"/>
  <c r="W33" i="1" s="1"/>
  <c r="BE94" i="1"/>
  <c r="BA94" i="1" s="1"/>
  <c r="BB98" i="1"/>
  <c r="AX98" i="1" s="1"/>
  <c r="AV98" i="1" s="1"/>
  <c r="BB95" i="1"/>
  <c r="AX95" i="1"/>
  <c r="BB101" i="1"/>
  <c r="AX101" i="1" s="1"/>
  <c r="AV101" i="1" s="1"/>
  <c r="BB104" i="1"/>
  <c r="AX104" i="1" s="1"/>
  <c r="AV104" i="1" s="1"/>
  <c r="BA95" i="1"/>
  <c r="K34" i="7"/>
  <c r="AG103" i="1" s="1"/>
  <c r="AN103" i="1" s="1"/>
  <c r="K34" i="12"/>
  <c r="AG110" i="1" s="1"/>
  <c r="AN110" i="1" s="1"/>
  <c r="AW108" i="1"/>
  <c r="AW101" i="1"/>
  <c r="BB108" i="1"/>
  <c r="AX108" i="1"/>
  <c r="AV108" i="1" s="1"/>
  <c r="BD94" i="1"/>
  <c r="W31" i="1"/>
  <c r="AW104" i="1"/>
  <c r="K34" i="2"/>
  <c r="AG96" i="1"/>
  <c r="AN96" i="1" s="1"/>
  <c r="AY95" i="1"/>
  <c r="K34" i="10"/>
  <c r="AG107" i="1" s="1"/>
  <c r="AN107" i="1" s="1"/>
  <c r="K34" i="3"/>
  <c r="AG97" i="1" s="1"/>
  <c r="AN97" i="1" s="1"/>
  <c r="K98" i="2" l="1"/>
  <c r="BK123" i="6"/>
  <c r="K123" i="6"/>
  <c r="K98" i="6" s="1"/>
  <c r="K124" i="8"/>
  <c r="K99" i="8"/>
  <c r="K43" i="2"/>
  <c r="K43" i="3"/>
  <c r="BK123" i="4"/>
  <c r="K123" i="4"/>
  <c r="K43" i="7"/>
  <c r="K43" i="10"/>
  <c r="BK123" i="11"/>
  <c r="K123" i="11"/>
  <c r="K98" i="11"/>
  <c r="K43" i="12"/>
  <c r="AW94" i="1"/>
  <c r="AS94" i="1"/>
  <c r="AZ94" i="1"/>
  <c r="BB94" i="1"/>
  <c r="W29" i="1" s="1"/>
  <c r="W32" i="1"/>
  <c r="K34" i="9"/>
  <c r="AG106" i="1"/>
  <c r="AN106" i="1" s="1"/>
  <c r="AY94" i="1"/>
  <c r="AK30" i="1"/>
  <c r="K34" i="4"/>
  <c r="AG99" i="1" s="1"/>
  <c r="AN99" i="1" s="1"/>
  <c r="AG95" i="1"/>
  <c r="AV95" i="1"/>
  <c r="K34" i="8"/>
  <c r="AG105" i="1"/>
  <c r="AN105" i="1"/>
  <c r="AT95" i="1"/>
  <c r="AT94" i="1" s="1"/>
  <c r="K98" i="4" l="1"/>
  <c r="AN95" i="1"/>
  <c r="K43" i="9"/>
  <c r="K43" i="4"/>
  <c r="K43" i="8"/>
  <c r="AG104" i="1"/>
  <c r="AN104" i="1"/>
  <c r="AX94" i="1"/>
  <c r="AK29" i="1" s="1"/>
  <c r="K34" i="6"/>
  <c r="AG102" i="1"/>
  <c r="AN102" i="1"/>
  <c r="K34" i="11"/>
  <c r="AG109" i="1"/>
  <c r="AN109" i="1"/>
  <c r="AG98" i="1"/>
  <c r="AN98" i="1" s="1"/>
  <c r="K43" i="6" l="1"/>
  <c r="K43" i="11"/>
  <c r="AG108" i="1"/>
  <c r="AN108" i="1" s="1"/>
  <c r="AG101" i="1"/>
  <c r="AN101" i="1"/>
  <c r="AV94" i="1"/>
  <c r="AG94" i="1" l="1"/>
  <c r="AN94" i="1"/>
  <c r="AK26" i="1" l="1"/>
  <c r="AK35" i="1"/>
</calcChain>
</file>

<file path=xl/sharedStrings.xml><?xml version="1.0" encoding="utf-8"?>
<sst xmlns="http://schemas.openxmlformats.org/spreadsheetml/2006/main" count="12940" uniqueCount="1442">
  <si>
    <t>Export Komplet</t>
  </si>
  <si>
    <t/>
  </si>
  <si>
    <t>2.0</t>
  </si>
  <si>
    <t>ZAMOK</t>
  </si>
  <si>
    <t>False</t>
  </si>
  <si>
    <t>True</t>
  </si>
  <si>
    <t>{53aba48c-da80-40de-aa4e-b6fd0e10552a}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</si>
  <si>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</si>
  <si>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</si>
  <si>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</si>
  <si>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</si>
  <si>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</si>
  <si>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</si>
  <si>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</si>
  <si>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</si>
  <si>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633180329/2020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</si>
  <si>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</si>
  <si>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</si>
  <si>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PZS na trati Staré Město u UH - Vlárský průsmyk a Kojetín - Valašské Meziříčí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</si>
  <si>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</si>
  <si>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</si>
  <si>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</si>
  <si>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</si>
  <si>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</si>
  <si>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</si>
  <si>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</si>
  <si>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</si>
  <si>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</si>
  <si>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</si>
  <si>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</si>
  <si>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</si>
  <si>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</si>
  <si>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</si>
  <si>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</si>
  <si>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</si>
  <si>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</si>
  <si>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</si>
  <si>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</si>
  <si>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</si>
  <si>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</si>
  <si>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</si>
  <si>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</si>
  <si>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</si>
  <si>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</si>
  <si>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</si>
  <si>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</si>
  <si>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</si>
  <si>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</si>
  <si>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</si>
  <si>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</si>
  <si>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</si>
  <si>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</si>
  <si>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</si>
  <si>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</si>
  <si>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</si>
  <si>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</si>
  <si>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</si>
  <si>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</si>
  <si>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</si>
  <si>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</si>
  <si>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</si>
  <si>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</si>
  <si>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</si>
  <si>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</si>
  <si>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</si>
  <si>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</si>
  <si>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</si>
  <si>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</si>
  <si>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</si>
  <si>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</si>
  <si>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</si>
  <si>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</si>
  <si>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</si>
  <si>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</si>
  <si>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</si>
  <si>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</si>
  <si>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</si>
  <si>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</si>
  <si>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PS 01</t>
  </si>
  <si>
    <t>PZS P7963 v km 102,154 Staré Město u UH - Vlárský průsmyk</t>
  </si>
  <si>
    <t>PRO</t>
  </si>
  <si>
    <t>1</t>
  </si>
  <si>
    <t>{2a9e5c15-9af6-4bcc-b49d-1830693a7be1}</t>
  </si>
  <si>
    <t>2</t>
  </si>
  <si>
    <t>/</t>
  </si>
  <si>
    <t>PS 01.1</t>
  </si>
  <si>
    <t>Technologie P7963</t>
  </si>
  <si>
    <t>Soupis</t>
  </si>
  <si>
    <t>{acc9b78d-dbc6-4e16-844a-d2eceff90feb}</t>
  </si>
  <si>
    <t>PS 01.2</t>
  </si>
  <si>
    <t>Zemní práce - ÚRS</t>
  </si>
  <si>
    <t>{f73b59c8-c130-4b82-80b2-924dbed4e8fb}</t>
  </si>
  <si>
    <t>PS 02</t>
  </si>
  <si>
    <t>PZS P7991 v km 130,741 Staré Město u UH - Vlárský průsmyk</t>
  </si>
  <si>
    <t>{95184edd-6272-46c5-97d9-fdd5afc498a5}</t>
  </si>
  <si>
    <t>PS 02.1</t>
  </si>
  <si>
    <t>Technologie P7991</t>
  </si>
  <si>
    <t>{c0868303-f13c-4eb8-bf50-205d8354f981}</t>
  </si>
  <si>
    <t>PS 02.2</t>
  </si>
  <si>
    <t>{bb6f8a65-edb0-48eb-9ec1-a6e38ac4dcf1}</t>
  </si>
  <si>
    <t>PS 03</t>
  </si>
  <si>
    <t xml:space="preserve">PZS P7992 v km 131,389 Staré Město u UH - Vlárský průsmyk </t>
  </si>
  <si>
    <t>{a248bee4-92d2-4a45-aea5-8bcfd42ebeea}</t>
  </si>
  <si>
    <t>PS 03.1</t>
  </si>
  <si>
    <t>Technologie P7992</t>
  </si>
  <si>
    <t>{cb417c59-1a20-4cb9-91b2-fad87edb01ab}</t>
  </si>
  <si>
    <t>PS 03.2</t>
  </si>
  <si>
    <t>Zemní práce ÚRS</t>
  </si>
  <si>
    <t>{2d59e2c0-d07b-44f5-9c01-9bada10f912d}</t>
  </si>
  <si>
    <t>PS 04</t>
  </si>
  <si>
    <t>PZS P7240 v km 7,130 Kojetín - Valašské Meziříčí</t>
  </si>
  <si>
    <t>{ad39bef3-67b2-4d21-8649-a2eb5e4d318d}</t>
  </si>
  <si>
    <t>PS 04.1</t>
  </si>
  <si>
    <t>Technologie P7240</t>
  </si>
  <si>
    <t>{6786af36-6ecd-40eb-8856-3be4764322f2}</t>
  </si>
  <si>
    <t>PS 04.2</t>
  </si>
  <si>
    <t>{fac51549-0c3d-4683-8d2b-6d7867055559}</t>
  </si>
  <si>
    <t>PS 04.3</t>
  </si>
  <si>
    <t>Počítače náprav</t>
  </si>
  <si>
    <t>{0aa6bbad-a57a-4d80-ae5a-70635534acde}</t>
  </si>
  <si>
    <t>PS 05</t>
  </si>
  <si>
    <t>PZS P7250 v km 14,775 Kojetín - Valašské Meziříčí</t>
  </si>
  <si>
    <t>{43b556ec-f415-44c7-9de9-95fb7e4a2a61}</t>
  </si>
  <si>
    <t>PS 05.1</t>
  </si>
  <si>
    <t>Technologie P7250</t>
  </si>
  <si>
    <t>{d9d527f7-1609-46ff-9cfc-621385df96b1}</t>
  </si>
  <si>
    <t>PS 05.2</t>
  </si>
  <si>
    <t>{710b5f06-033a-40c1-bc55-be6bf26daf89}</t>
  </si>
  <si>
    <t>VON</t>
  </si>
  <si>
    <t>Vedlejší a ostatní náklady</t>
  </si>
  <si>
    <t>{4a4af722-a8e6-44ca-be1a-1a21de68ac87}</t>
  </si>
  <si>
    <t>KRYCÍ LIST SOUPISU PRACÍ</t>
  </si>
  <si>
    <t>Objekt:</t>
  </si>
  <si>
    <t>PS 01 - PZS P7963 v km 102,154 Staré Město u UH - Vlárský průsmyk</t>
  </si>
  <si>
    <t>Soupis:</t>
  </si>
  <si>
    <t>PS 01.1 - Technologie P7963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</si>
  <si>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</si>
  <si>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</si>
  <si>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</si>
  <si>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</si>
  <si>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</si>
  <si>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</si>
  <si>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</si>
  <si>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</si>
  <si>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</si>
  <si>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</si>
  <si>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1 - Zemní práce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</si>
  <si>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</si>
  <si>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</si>
  <si>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</si>
  <si>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</si>
  <si>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</si>
  <si>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</si>
  <si>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</si>
  <si>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</si>
  <si>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</si>
  <si>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</si>
  <si>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</si>
  <si>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</si>
  <si>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</si>
  <si>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</si>
  <si>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</si>
  <si>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</si>
  <si>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</si>
  <si>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</si>
  <si>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</si>
  <si>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</si>
  <si>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</si>
  <si>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</si>
  <si>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</si>
  <si>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1320010001-R</t>
  </si>
  <si>
    <t>Výkop a odkop zeminy ke stávajícím kabelům ručně, zabezpečení výkopu</t>
  </si>
  <si>
    <t>m</t>
  </si>
  <si>
    <t>2011261134</t>
  </si>
  <si>
    <t>PP</t>
  </si>
  <si>
    <t>1320010011-R</t>
  </si>
  <si>
    <t>Ochrana štěrkového lože kolejí při souběžné trase s kolejemi</t>
  </si>
  <si>
    <t>-1913263165</t>
  </si>
  <si>
    <t>3</t>
  </si>
  <si>
    <t>1320010021-R</t>
  </si>
  <si>
    <t>Opětovné zřízení kabelového lože z prosáté zeminy ve stávající kabelové trase</t>
  </si>
  <si>
    <t>-633350816</t>
  </si>
  <si>
    <t>4</t>
  </si>
  <si>
    <t>1320010031-R</t>
  </si>
  <si>
    <t>Pokládka výstražné folie ve stávající kabelové trase</t>
  </si>
  <si>
    <t>504716672</t>
  </si>
  <si>
    <t>5</t>
  </si>
  <si>
    <t>1320010035-R</t>
  </si>
  <si>
    <t>Odstranění výstražné folie ve stávající kabelové trase</t>
  </si>
  <si>
    <t>32363406</t>
  </si>
  <si>
    <t>6</t>
  </si>
  <si>
    <t>1320010041-R</t>
  </si>
  <si>
    <t>Zához osazené kabelové trasy ručně včetně hutnění</t>
  </si>
  <si>
    <t>1454121551</t>
  </si>
  <si>
    <t>7</t>
  </si>
  <si>
    <t>1320010051-R</t>
  </si>
  <si>
    <t>Povrchová úprava po záhozu ve stávající kabelové trase</t>
  </si>
  <si>
    <t>44659727</t>
  </si>
  <si>
    <t>8</t>
  </si>
  <si>
    <t>M</t>
  </si>
  <si>
    <t>7590110610</t>
  </si>
  <si>
    <t>Domky, přístřešky Domky s integrovanou betonovou střechou 1,7 m x 1,7 m, výška 2,63 m</t>
  </si>
  <si>
    <t>kus</t>
  </si>
  <si>
    <t>227299970</t>
  </si>
  <si>
    <t>9</t>
  </si>
  <si>
    <t>7590110614</t>
  </si>
  <si>
    <t>Domky, přístřešky Domky s integrovanou betonovou střechou Základový fundament pro reléový domek (pro domek 1,7 m x 1,7 m jsou potřeba 3 ks, pro domek 1,7 m x 3 m jsou potřeba 4 ks)</t>
  </si>
  <si>
    <t>-1158502254</t>
  </si>
  <si>
    <t>OST</t>
  </si>
  <si>
    <t>Ostatní</t>
  </si>
  <si>
    <t>10</t>
  </si>
  <si>
    <t>7491652010</t>
  </si>
  <si>
    <t>Montáž vnějšího uzemnění uzemňovacích vodičů v zemi z pozinkované oceli (FeZn) do 120 mm2</t>
  </si>
  <si>
    <t>-746139778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</si>
  <si>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</si>
  <si>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11</t>
  </si>
  <si>
    <t>7491600180</t>
  </si>
  <si>
    <t>Uzemnění Vnější Uzemňovací vedení v zemi, páskem FeZn do 120 mm2</t>
  </si>
  <si>
    <t>128</t>
  </si>
  <si>
    <t>2113789166</t>
  </si>
  <si>
    <t>12</t>
  </si>
  <si>
    <t>7590115005</t>
  </si>
  <si>
    <t>Montáž objektu rozměru do 2,5 x 3,6 m</t>
  </si>
  <si>
    <t>512</t>
  </si>
  <si>
    <t>-1773117180</t>
  </si>
  <si>
    <t>Montáž objektu rozměru do 2,5 x 3,6 m - usazení na základy, zatažení kabelů a zřízení kabelové rezervy, opravný nátěr. Neobsahuje výkop a zához jam</t>
  </si>
  <si>
    <t>13</t>
  </si>
  <si>
    <t>7591500200</t>
  </si>
  <si>
    <t>Přejezdová zařízení světelná Skřín s procesorem, diagnostikou, základním napájením, servisní klávesnicí a základním SW</t>
  </si>
  <si>
    <t>1247394520</t>
  </si>
  <si>
    <t>14</t>
  </si>
  <si>
    <t>7591500205</t>
  </si>
  <si>
    <t>Přejezdová zařízení světelná BUES 2000 Adresný SW</t>
  </si>
  <si>
    <t>1459190037</t>
  </si>
  <si>
    <t>7590117010</t>
  </si>
  <si>
    <t>Demontáž objektu rozměru do 6,0 x 3,0 m</t>
  </si>
  <si>
    <t>903510700</t>
  </si>
  <si>
    <t>Demontáž objektu rozměru do 6,0 x 3,0 m - včetně odpojení zařízení od kabelových rozvodů</t>
  </si>
  <si>
    <t>16</t>
  </si>
  <si>
    <t>7590125057</t>
  </si>
  <si>
    <t>Montáž skříně společné přístrojové pro přejezdy</t>
  </si>
  <si>
    <t>-120287829</t>
  </si>
  <si>
    <t>Montáž skříně společné přístrojové pro přejezdy - usazení skříně a zatažení kabelů bez zhotovení a zapojení kabelových forem. Bez kabelových příchytek</t>
  </si>
  <si>
    <t>17</t>
  </si>
  <si>
    <t>7591500240</t>
  </si>
  <si>
    <t>Přejezdová zařízení světelná BUES 2000 Výluková zásuvka</t>
  </si>
  <si>
    <t>414371855</t>
  </si>
  <si>
    <t>18</t>
  </si>
  <si>
    <t>7591500242</t>
  </si>
  <si>
    <t>Přejezdová zařízení světelná BUES 2000 Vypnutí pozitivní signalizace</t>
  </si>
  <si>
    <t>-84324979</t>
  </si>
  <si>
    <t>19</t>
  </si>
  <si>
    <t>7592920195</t>
  </si>
  <si>
    <t>Baterie Staniční akumulátory Pb článek 2V/200 Ah C10 s pancéřovanou trubkovou elektrodou,  uzavřený - gel, cena včetně spojovacího materiálu a bateriového nosiče či stojanu</t>
  </si>
  <si>
    <t>-581829710</t>
  </si>
  <si>
    <t>20</t>
  </si>
  <si>
    <t>7590525165</t>
  </si>
  <si>
    <t>Montáž kabelu úložného volně uloženého s jádrem 0,8 mm TCKQYDY do 100 XN</t>
  </si>
  <si>
    <t>890819818</t>
  </si>
  <si>
    <t>Montáž kabelu úložného volně uloženého s jádrem 0,8 mm TCKQYDY do 100 XN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</si>
  <si>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7590525230</t>
  </si>
  <si>
    <t>Montáž kabelu návěstního volně uloženého s jádrem 1 mm Cu TCEKEZE, TCEKFE, TCEKPFLEY, TCEKPFLEZE do 7 P</t>
  </si>
  <si>
    <t>-680507832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</si>
  <si>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</si>
  <si>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22</t>
  </si>
  <si>
    <t>7590525231</t>
  </si>
  <si>
    <t>Montáž kabelu návěstního volně uloženého s jádrem 1 mm Cu TCEKEZE, TCEKFE, TCEKPFLEY, TCEKPFLEZE do 16 P</t>
  </si>
  <si>
    <t>-902309381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</si>
  <si>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</si>
  <si>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23</t>
  </si>
  <si>
    <t>7590525232</t>
  </si>
  <si>
    <t>Montáž kabelu návěstního volně uloženého s jádrem 1 mm Cu TCEKEZE, TCEKFE, TCEKPFLEY, TCEKPFLEZE do 30 P</t>
  </si>
  <si>
    <t>1723181669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</si>
  <si>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</si>
  <si>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24</t>
  </si>
  <si>
    <t>7590525245</t>
  </si>
  <si>
    <t>Zatažení kabelu do objektu do 9 kg/m</t>
  </si>
  <si>
    <t>1930947215</t>
  </si>
  <si>
    <t>Zatažení kabelu do objektu do 9 kg/m - vyčistění přístupu do objektu, odvinutí a zatažení kabelu</t>
  </si>
  <si>
    <t>25</t>
  </si>
  <si>
    <t>7596910060</t>
  </si>
  <si>
    <t xml:space="preserve">Venkovní telefonní objekty </t>
  </si>
  <si>
    <t>1319781070</t>
  </si>
  <si>
    <t xml:space="preserve">Venkovní telefonní objekty Objekt telef.venk. </t>
  </si>
  <si>
    <t>26</t>
  </si>
  <si>
    <t>7590525402</t>
  </si>
  <si>
    <t>Montáž spojky rovné metalické do 10 XN</t>
  </si>
  <si>
    <t>-74700822</t>
  </si>
  <si>
    <t>27</t>
  </si>
  <si>
    <t>7590525464</t>
  </si>
  <si>
    <t>Montáž spojky rovné pro plastové kabely párové Raychem XAGA s konektory UDW2 2 plášť bez pancíře do 20 žil</t>
  </si>
  <si>
    <t>-1737213014</t>
  </si>
  <si>
    <t>Montáž spojky rovné pro plastové kabely párové Raychem XAGA s konektory UDW2 2 plášť bez pancíře do 20 žil - nasazení manžety, spojení žil, převlečení manžety, nahřátí pro její tepelné smrštění, uložení spojky v jámě</t>
  </si>
  <si>
    <t>28</t>
  </si>
  <si>
    <t>7590525465</t>
  </si>
  <si>
    <t>Montáž spojky rovné pro plastové kabely párové Raychem XAGA s konektory UDW2 2 plášť bez pancíře do 32 žil</t>
  </si>
  <si>
    <t>1553169810</t>
  </si>
  <si>
    <t>Montáž spojky rovné pro plastové kabely párové Raychem XAGA s konektory UDW2 2 plášť bez pancíře do 32 žil - nasazení manžety, spojení žil, převlečení manžety, nahřátí pro její tepelné smrštění, uložení spojky v jámě</t>
  </si>
  <si>
    <t>29</t>
  </si>
  <si>
    <t>7590525466</t>
  </si>
  <si>
    <t>Montáž spojky rovné pro plastové kabely párové Raychem XAGA s konektory UDW2 2 plášť bez pancíře do 48 žil</t>
  </si>
  <si>
    <t>1204735543</t>
  </si>
  <si>
    <t>Montáž spojky rovné pro plastové kabely párové Raychem XAGA s konektory UDW2 2 plášť bez pancíře do 48 žil - nasazení manžety, spojení žil, převlečení manžety, nahřátí pro její tepelné smrštění, uložení spojky v jámě</t>
  </si>
  <si>
    <t>30</t>
  </si>
  <si>
    <t>7590525670</t>
  </si>
  <si>
    <t>Montáž ukončení celoplastového kabelu v závěru nebo rozvaděči se zářezovými svorkovnicemi zářezová technologie LSA do 10 čtyřek</t>
  </si>
  <si>
    <t>-1652412543</t>
  </si>
  <si>
    <t>31</t>
  </si>
  <si>
    <t>7590525712</t>
  </si>
  <si>
    <t>Montáž ukončení celoplastového kabelu v závěru nebo rozvaděči se svorkovnicemi Sv12 bez pancíře 7p</t>
  </si>
  <si>
    <t>-1907756350</t>
  </si>
  <si>
    <t>Montáž ukončení celoplastového kabelu v závěru nebo rozvaděči se svorkovnicemi Sv12 bez pancíře 7p - odstranění pláště kabelu, odizolování konců vodičů, vyformování, přišroubování vodičů na svorkovnici, přezkoušení izolačního stavu kabelových žil</t>
  </si>
  <si>
    <t>32</t>
  </si>
  <si>
    <t>7590525713</t>
  </si>
  <si>
    <t>Montáž ukončení celoplastového kabelu v závěru nebo rozvaděči se svorkovnicemi Sv12 bez pancíře 12p</t>
  </si>
  <si>
    <t>-946923036</t>
  </si>
  <si>
    <t>Montáž ukončení celoplastového kabelu v závěru nebo rozvaděči se svorkovnicemi Sv12 bez pancíře 12p - odstranění pláště kabelu, odizolování konců vodičů, vyformování, přišroubování vodičů na svorkovnici, přezkoušení izolačního stavu kabelových žil</t>
  </si>
  <si>
    <t>33</t>
  </si>
  <si>
    <t>7590525714</t>
  </si>
  <si>
    <t>Montáž ukončení celoplastového kabelu v závěru nebo rozvaděči se svorkovnicemi Sv12 bez pancíře 16p</t>
  </si>
  <si>
    <t>-697978394</t>
  </si>
  <si>
    <t>Montáž ukončení celoplastového kabelu v závěru nebo rozvaděči se svorkovnicemi Sv12 bez pancíře 16p - odstranění pláště kabelu, odizolování konců vodičů, vyformování, přišroubování vodičů na svorkovnici, přezkoušení izolačního stavu kabelových žil</t>
  </si>
  <si>
    <t>34</t>
  </si>
  <si>
    <t>7590525767</t>
  </si>
  <si>
    <t>Úpravení konců kabelu k číslování jednostrannému</t>
  </si>
  <si>
    <t>300741829</t>
  </si>
  <si>
    <t>Úpravení konců kabelu k číslování jednostrannému - úprava konců kabelu k číslování, rozvrstvení kabelové duše podle poloh, odizolování žil k měření kontinuity, příprava prozváněcí soupravy, vyhledávání žiI podle vedoucí strany, vyvázání čtyřek a vyznačení pořadí žil</t>
  </si>
  <si>
    <t>35</t>
  </si>
  <si>
    <t>7590555106</t>
  </si>
  <si>
    <t>Montáž formy pro kabely TCEKE, TCEKFY, TCEKY, TCEKEZE, TCEKEY do 7 P 1,0</t>
  </si>
  <si>
    <t>-1493110285</t>
  </si>
  <si>
    <t>Montáž formy pro kabely TCEKE, TCEKFY, TCEKY, TCEKEZE, TCEKEY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</si>
  <si>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36</t>
  </si>
  <si>
    <t>7590555108</t>
  </si>
  <si>
    <t>Montáž formy pro kabely TCEKE, TCEKFY, TCEKY, TCEKEZE, TCEKEY do 12 P 1,0</t>
  </si>
  <si>
    <t>-983417844</t>
  </si>
  <si>
    <t>Montáž formy pro kabely TCEKE, TCEKFY, TCEKY, TCEKEZE, TCEKEY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</si>
  <si>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37</t>
  </si>
  <si>
    <t>7590555110</t>
  </si>
  <si>
    <t>Montáž formy pro kabely TCEKE, TCEKFY, TCEKY, TCEKEZE, TCEKEY do 16 P 1,0</t>
  </si>
  <si>
    <t>1694828954</t>
  </si>
  <si>
    <t>Montáž formy pro kabely TCEKE, TCEKFY, TCEKY, TCEKEZE, TCEKEY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</si>
  <si>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38</t>
  </si>
  <si>
    <t>7590521514</t>
  </si>
  <si>
    <t>Venkovní vedení kabelová - metalické sítě Plněné, párované s ochr. vodičem TCEKPFLEY 3 P 1,0 D</t>
  </si>
  <si>
    <t>-587447010</t>
  </si>
  <si>
    <t>39</t>
  </si>
  <si>
    <t>7590521529</t>
  </si>
  <si>
    <t>Venkovní vedení kabelová - metalické sítě Plněné, párované s ochr. vodičem TCEKPFLEY 7 P 1,0 D</t>
  </si>
  <si>
    <t>-1335110466</t>
  </si>
  <si>
    <t>40</t>
  </si>
  <si>
    <t>7590521534</t>
  </si>
  <si>
    <t>Venkovní vedení kabelová - metalické sítě Plněné, párované s ochr. vodičem TCEKPFLEY 12 P 1,0 D</t>
  </si>
  <si>
    <t>1814565571</t>
  </si>
  <si>
    <t>41</t>
  </si>
  <si>
    <t>7590521539</t>
  </si>
  <si>
    <t>Venkovní vedení kabelová - metalické sítě Plněné, párované s ochr. vodičem TCEKPFLEY 16 P 1,0 D</t>
  </si>
  <si>
    <t>263797998</t>
  </si>
  <si>
    <t>42</t>
  </si>
  <si>
    <t>7590521544</t>
  </si>
  <si>
    <t>Venkovní vedení kabelová - metalické sítě Plněné, párované s ochr. vodičem TCEKPFLEY 24 P 1,0 D</t>
  </si>
  <si>
    <t>-317215226</t>
  </si>
  <si>
    <t>43</t>
  </si>
  <si>
    <t>7590541399</t>
  </si>
  <si>
    <t>Slaboproudé rozvody, kabely pro přívod a vnitřní instalaci Spojky metalických kabelů a příslušenství Teplem smrštitelná zesílená spojka pro netlakované kabely XAGA 500-100/25-460/EY</t>
  </si>
  <si>
    <t>789135654</t>
  </si>
  <si>
    <t>44</t>
  </si>
  <si>
    <t>7590555142</t>
  </si>
  <si>
    <t>Montáž forma pro kabely TCEKPFLE, TCEKPFLEY, TCEKPFLEZE, TCEKPFLEZY do 24 P 1,0</t>
  </si>
  <si>
    <t>-474709464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</si>
  <si>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</si>
  <si>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45</t>
  </si>
  <si>
    <t>7591505010</t>
  </si>
  <si>
    <t>Vypracování a projednání přechodné úpravy provozu na pozemní komunikaci při vypnutí přejezdového zabezpečovacího zařízení</t>
  </si>
  <si>
    <t>1468996283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</si>
  <si>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</si>
  <si>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46</t>
  </si>
  <si>
    <t>7591505020</t>
  </si>
  <si>
    <t>Pronájem přechodného dopravního značení při vypnutí přejezdového zabezpečovacího zařízení za 1 týden základní sestavy</t>
  </si>
  <si>
    <t>-355408691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</si>
  <si>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</si>
  <si>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47</t>
  </si>
  <si>
    <t>7591505030</t>
  </si>
  <si>
    <t>Osazení přechodného dopravního značení při vypnutí přejezdového zabezpečovacího zařízení základní sestavy</t>
  </si>
  <si>
    <t>1739738307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</si>
  <si>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</si>
  <si>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48</t>
  </si>
  <si>
    <t>7591505110</t>
  </si>
  <si>
    <t>Kompletace, propojení a testování elektronické výstroje PZZ</t>
  </si>
  <si>
    <t>-1404980369</t>
  </si>
  <si>
    <t>49</t>
  </si>
  <si>
    <t>7591500210</t>
  </si>
  <si>
    <t>Přejezdová zařízení světelná BUES 2000 Jednota akustiky pro 2-4 reproduktory</t>
  </si>
  <si>
    <t>-1228139322</t>
  </si>
  <si>
    <t>50</t>
  </si>
  <si>
    <t>7593000400</t>
  </si>
  <si>
    <t>Dobíječe, usměrňovače, napáječe Dobíječ baterií Digitrans II, 24 V (pro BUES 2000)</t>
  </si>
  <si>
    <t>1640920376</t>
  </si>
  <si>
    <t>51</t>
  </si>
  <si>
    <t>7592810205</t>
  </si>
  <si>
    <t>Výstražníky LED výstražník SSB 200L s červenými světly a bílým světlem</t>
  </si>
  <si>
    <t>546302825</t>
  </si>
  <si>
    <t>52</t>
  </si>
  <si>
    <t>7592005052</t>
  </si>
  <si>
    <t xml:space="preserve">Montáž počítacího bodu (senzoru) </t>
  </si>
  <si>
    <t>-301657310</t>
  </si>
  <si>
    <t>Montáž počítacího bodu (senzoru)  - uložení a připevnění na určené místo, seřízení polohy, přezkoušení</t>
  </si>
  <si>
    <t>53</t>
  </si>
  <si>
    <t>7592815024</t>
  </si>
  <si>
    <t>Montáž výstražníku s jednou skříní</t>
  </si>
  <si>
    <t>-779845722</t>
  </si>
  <si>
    <t>Montáž výstražníku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</si>
  <si>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54</t>
  </si>
  <si>
    <t>7591500234</t>
  </si>
  <si>
    <t>Přejezdová zařízení světelná BUES 2000 Vyhodnocovací jednotka pro 1 úsek počítače náprav AZSB 300</t>
  </si>
  <si>
    <t>-1887229439</t>
  </si>
  <si>
    <t>55</t>
  </si>
  <si>
    <t>7591500222</t>
  </si>
  <si>
    <t>Přejezdová zařízení světelná BUES 2000 Jednotka pro řízení systémového času pomocí přijímače DCF</t>
  </si>
  <si>
    <t>-1546339010</t>
  </si>
  <si>
    <t>56</t>
  </si>
  <si>
    <t>7591500224</t>
  </si>
  <si>
    <t>Přejezdová zařízení světelná BUES 2000 Jednotka napájení pro kontrolu sítě, podpětí, baterie, uzemnění</t>
  </si>
  <si>
    <t>1187125125</t>
  </si>
  <si>
    <t>57</t>
  </si>
  <si>
    <t>7591500226</t>
  </si>
  <si>
    <t>Přejezdová zařízení světelná BUES 2000 Jednotka pro vazbu na SZZ (s až 2 příkazy a 4 hlášeními)</t>
  </si>
  <si>
    <t>1022710835</t>
  </si>
  <si>
    <t>58</t>
  </si>
  <si>
    <t>7591500228</t>
  </si>
  <si>
    <t>Přejezdová zařízení světelná BUES 2000 Rozšíření vazby na SZZ o 1 příkaz nebo 1 hlášení</t>
  </si>
  <si>
    <t>631078198</t>
  </si>
  <si>
    <t>59</t>
  </si>
  <si>
    <t>7590120200</t>
  </si>
  <si>
    <t>Skříně BUES 2000 - Skříňka místního ovládání</t>
  </si>
  <si>
    <t>921970687</t>
  </si>
  <si>
    <t>60</t>
  </si>
  <si>
    <t>7592821000</t>
  </si>
  <si>
    <t>Součásti výstražníku Základ pro výstražník SSB 200L - malá betonová patka s jedním mezikusem</t>
  </si>
  <si>
    <t>698913465</t>
  </si>
  <si>
    <t>61</t>
  </si>
  <si>
    <t>7592010602</t>
  </si>
  <si>
    <t>Kolové senzory a snímače počítačů náprav Kolový senzor AS</t>
  </si>
  <si>
    <t>2090169931</t>
  </si>
  <si>
    <t>62</t>
  </si>
  <si>
    <t>7592010604</t>
  </si>
  <si>
    <t>Kolové senzory a snímače počítačů náprav Upevňovací souprava pro AS</t>
  </si>
  <si>
    <t>185514237</t>
  </si>
  <si>
    <t>63</t>
  </si>
  <si>
    <t>7592010624</t>
  </si>
  <si>
    <t>Kolové senzory a snímače počítačů náprav Připojovací skříňka GAG ASA s ASAV</t>
  </si>
  <si>
    <t>-888336890</t>
  </si>
  <si>
    <t>64</t>
  </si>
  <si>
    <t>7592817010</t>
  </si>
  <si>
    <t>Demontáž výstražníku</t>
  </si>
  <si>
    <t>1602459949</t>
  </si>
  <si>
    <t>65</t>
  </si>
  <si>
    <t>7592905030</t>
  </si>
  <si>
    <t>Montáž bloku baterie olověné 2 V a 4 V kapacity do 200 Ah</t>
  </si>
  <si>
    <t>-1250049055</t>
  </si>
  <si>
    <t>Montáž bloku baterie olověné 2 V a 4 V kapacity do 200 Ah - postavení článku, připojení vodičů, ochrana svorek vazelinou, změření napětí, u tekutých baterií kontrola elektrolytu s případným doplněním destilovanou vodou</t>
  </si>
  <si>
    <t>66</t>
  </si>
  <si>
    <t>7593005012</t>
  </si>
  <si>
    <t>Montáž dobíječe, usměrňovače, napáječe nástěnného</t>
  </si>
  <si>
    <t>645055898</t>
  </si>
  <si>
    <t>Montáž dobíječe, usměrňovače, napáječe nástěnného - včetně připojení vodičů elektrické sítě ss rozvodu a uzemnění, přezkoušení funkce</t>
  </si>
  <si>
    <t>67</t>
  </si>
  <si>
    <t>7596915035</t>
  </si>
  <si>
    <t>Montáž telefonního objektu VTO 3 - 11 do společné přístrojové skříně</t>
  </si>
  <si>
    <t>-490075449</t>
  </si>
  <si>
    <t>Montáž telefonního objektu VTO 3 - 11 do společné přístrojové skříně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</si>
  <si>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68</t>
  </si>
  <si>
    <t>7598015165</t>
  </si>
  <si>
    <t>Funkční přezkoušení venkovního telefonního objektu po připojení na kabelové vedení</t>
  </si>
  <si>
    <t>-369437817</t>
  </si>
  <si>
    <t>69</t>
  </si>
  <si>
    <t>7598095515</t>
  </si>
  <si>
    <t>Komplexní zkouška automatických přejezdových zabezpečovacích zařízení bez závor jednokolejné</t>
  </si>
  <si>
    <t>-511975522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</si>
  <si>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</si>
  <si>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70</t>
  </si>
  <si>
    <t>7598095550</t>
  </si>
  <si>
    <t>Vyhotovení protokolu UTZ pro PZZ bez závor jedna kolej</t>
  </si>
  <si>
    <t>268708479</t>
  </si>
  <si>
    <t>Vyhotovení protokolu UTZ pro PZZ bez závor jedna kolej - vykonání prohlídky a zkoušky včetně vyhotovení protokolu podle vyhl. 100/1995 Sb.</t>
  </si>
  <si>
    <t>71</t>
  </si>
  <si>
    <t>7598095635</t>
  </si>
  <si>
    <t>Vyhotovení revizní správy PZZ</t>
  </si>
  <si>
    <t>1121769771</t>
  </si>
  <si>
    <t>Vyhotovení revizní správy PZZ - vykonání prohlídky a zkoušky pro napájení elektrického zařízení včetně vyhotovení revizní zprávy podle vyhl. 100/1995 Sb. a norem ČSN</t>
  </si>
  <si>
    <t>72</t>
  </si>
  <si>
    <t>7590120175</t>
  </si>
  <si>
    <t>Skříně Skříň přístroj.pro přejezdy sp 133/313.1.12 (HM0354399998281)</t>
  </si>
  <si>
    <t>-1787862300</t>
  </si>
  <si>
    <t>73</t>
  </si>
  <si>
    <t>7590190030</t>
  </si>
  <si>
    <t>Ostatní Nástupištní panel (před vchodové dveře RD)</t>
  </si>
  <si>
    <t>1364764505</t>
  </si>
  <si>
    <t>74</t>
  </si>
  <si>
    <t>7590190210</t>
  </si>
  <si>
    <t>Ostatní Skříňka na dokumenty</t>
  </si>
  <si>
    <t>1012925519</t>
  </si>
  <si>
    <t>75</t>
  </si>
  <si>
    <t>7593100910</t>
  </si>
  <si>
    <t>Měniče Měnič DC/DC1 pro MB telefony, napětí DC/DC 12-36 V pro ústřední napájení mb venkovních  telefonních objektů</t>
  </si>
  <si>
    <t>1590754985</t>
  </si>
  <si>
    <t>76</t>
  </si>
  <si>
    <t>9902201200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</si>
  <si>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350 km</t>
  </si>
  <si>
    <t>t</t>
  </si>
  <si>
    <t>-1278210633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</si>
  <si>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</si>
  <si>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PSC</t>
  </si>
  <si>
    <t>Poznámka k souboru cen:_x000D_
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 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</si>
  <si>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77</t>
  </si>
  <si>
    <t>9902900200</t>
  </si>
  <si>
    <t>Naložení objemnějšího kusového materiálu, vybouraných hmot</t>
  </si>
  <si>
    <t>-947766354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</si>
  <si>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</si>
  <si>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Poznámka k souboru cen:_x000D_
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</si>
  <si>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78</t>
  </si>
  <si>
    <t>9909000200</t>
  </si>
  <si>
    <t>Poplatek za uložení nebezpečného odpadu na oficiální skládku</t>
  </si>
  <si>
    <t>658554340</t>
  </si>
  <si>
    <t>Poplatek za uložení nebezpečného odpadu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</si>
  <si>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Poznámka k souboru cen:_x000D_
1. V cenách jsou započteny náklady na uložení stavebního odpadu na oficiální skládku. 2. Je třeba zohlednit regionální rozdíly v cenách poplatků za uložení suti a odpadů. Tyto se mohou výrazně lišit s ohledem nejen na region, ale také na množství a druh ukládaného odpadu.</t>
  </si>
  <si>
    <t>PS 01.2 - Zemní práce - ÚRS</t>
  </si>
  <si>
    <t xml:space="preserve">    2 - Zakládání</t>
  </si>
  <si>
    <t xml:space="preserve">    5 - Komunikace pozemní</t>
  </si>
  <si>
    <t xml:space="preserve">    9 - Ostatní konstrukce a práce, bourání</t>
  </si>
  <si>
    <t>M - Práce a dodávky M</t>
  </si>
  <si>
    <t xml:space="preserve">    46-M - Zemní práce při extr.mont.pracích</t>
  </si>
  <si>
    <t>58932908</t>
  </si>
  <si>
    <t>beton C 20/25 X0 XC2 kamenivo frakce 0/8</t>
  </si>
  <si>
    <t>m3</t>
  </si>
  <si>
    <t>-1152119695</t>
  </si>
  <si>
    <t>59010104</t>
  </si>
  <si>
    <t>deska bednící štěpkocementová jednovrstvá tl 50mm</t>
  </si>
  <si>
    <t>m2</t>
  </si>
  <si>
    <t>1282877701</t>
  </si>
  <si>
    <t>59217001</t>
  </si>
  <si>
    <t>obrubník betonový zahradní 1000x50x250mm</t>
  </si>
  <si>
    <t>-110876051</t>
  </si>
  <si>
    <t>58341364</t>
  </si>
  <si>
    <t>kamenivo drcené drobné frakce 2/4</t>
  </si>
  <si>
    <t>-32930258</t>
  </si>
  <si>
    <t>59245601</t>
  </si>
  <si>
    <t>dlažba desková betonová 500x500x50mm přírodní</t>
  </si>
  <si>
    <t>-1269131064</t>
  </si>
  <si>
    <t>141721212</t>
  </si>
  <si>
    <t>Řízený zemní protlak délky do 50 m hloubky do 6 m s protlačením potrubí vnějšího průměru vrtu do 110 mm v hornině třídy těžitelnosti I a II, skupiny 1 až 4</t>
  </si>
  <si>
    <t>-1772349466</t>
  </si>
  <si>
    <t>Řízený zemní protlak délky protlaku do 50 m v hornině třídy těžitelnosti I a II, skupiny 1 až 4 včetně protlačení trub v hloubce do 6 m vnějšího průměru vrtu přes 90 do 110 mm</t>
  </si>
  <si>
    <t xml:space="preserve">Poznámka k souboru cen:_x000D_
1. V cenách jsou započteny i náklady na: a) vodorovné přemístění výkopku z protlačovaného potrubí a svislé přemístění výkopku z montážní jámy na přilehlé území a případné přehození na povrchu, b) úpravu čela potrubí pro protlačení, c) bentonitovou směs. 2. V cenách nejsou započteny náklady na: a) zemní práce nutné pro provedení protlaku (např. startovací a cílové jámy), b) čerpání vody nad průtok 0,5 l/s, c) montáž potrubí, tyto náklady se oceňují pro vodárenství položkami souborů cen katalogu 827-1 Vedení trubní, dálková a přípojná - vodovod a kanalizace; pro plynárenství položkami souborů cen katalogu 23 M Montáže potrubí, d) dodávku potrubí určeného k protlačení, e) překládání a zajišťování inženýrských sítí, procházejících montážními a startovacími jámami, f) vytyčení směru protlaku a stávajících inženýrských sítí. </t>
  </si>
  <si>
    <t>181111121</t>
  </si>
  <si>
    <t>Plošná úprava terénu do 500 m2 zemina tř 1 až 4 nerovnosti do 150 mm v rovinně a svahu do 1:5</t>
  </si>
  <si>
    <t>1405952541</t>
  </si>
  <si>
    <t>Plošná úprava terénu v zemině tř. 1 až 4 s urovnáním povrchu bez doplnění ornice souvislé plochy do 500 m2 při nerovnostech terénu přes 100 do 150 mm v rovině nebo na svahu do 1:5</t>
  </si>
  <si>
    <t xml:space="preserve">Poznámka k souboru cen:_x000D_
1. Ceny jsou určeny pro vyrovnání nerovností neupraveného rostlého nebo ulehlého terénu. 2. Ceny lze použít pro vyrovnání terénu při zakládání trávníku. 3. V cenách nejsou započteny náklady na hutnění, tyto náklady se oceňují cenami souboru cen 171 15 ... Zhutnění podloží pod násypy z rostlé horniny tř. 1 až 4 katalogu 800-1 Zemní práce. 4. V cenách o sklonu svahu přes 1:1 jsou uvažovány podmínky pro svahy běžně schůdné; bez použití lezeckých technik. V případě použití lezeckých technik se tyto náklady oceňují individuálně. </t>
  </si>
  <si>
    <t>Zakládání</t>
  </si>
  <si>
    <t>273313811</t>
  </si>
  <si>
    <t>Základové desky z betonu tř. C 25/30</t>
  </si>
  <si>
    <t>-2101219000</t>
  </si>
  <si>
    <t>Základy z betonu prostého desky z betonu kamenem neprokládaného tř. C 25/30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</si>
  <si>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 2. Hloubení s použitím bentonitové suspenze se oceňuje katalogem 800-1 Zemní práce. Bednění se neoceňuje. </t>
  </si>
  <si>
    <t>291111111</t>
  </si>
  <si>
    <t>Podklad pro zpevněné plochy z kameniva drceného 0 až 63 mm</t>
  </si>
  <si>
    <t>1594924367</t>
  </si>
  <si>
    <t>Podklad pro zpevněné plochy  s rozprostřením a s hutněním z kameniva drceného frakce 0 - 63 mm</t>
  </si>
  <si>
    <t xml:space="preserve">Poznámka k souboru cen:_x000D_
1. Ceny jsou určeny pro zpevnění plochy při zakládání objektů mechanizmy o hmotnosti přes 20 t. 2. V cenách jsou započteny i náklady na štěrk, kamenivo nebo recyklát. 3. Podklady ze zemin upravených hydraulickými pojivy (vápno, cement, směs pojiv) se ocení cenami souboru cen 561 0. v katalogu 221 Komunikace pozemní a letiště </t>
  </si>
  <si>
    <t>Komunikace pozemní</t>
  </si>
  <si>
    <t>596811120</t>
  </si>
  <si>
    <t>Kladení betonové dlažby komunikací pro pěší do lože z kameniva vel do 0,09 m2 plochy do 50 m2</t>
  </si>
  <si>
    <t>1473692940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</si>
  <si>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</si>
  <si>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 xml:space="preserve">Poznámka k souboru cen:_x000D_
1. V cenách jsou započteny i náklady na dodání hmot pro lože a na dodání materiálu pro výplň spár. 2. V cenách nejsou započteny náklady na dodání dlaždic, které se oceňují ve specifikaci; ztratné lze dohodnout u plochy a) do 100 m2 ve výši 3 %, b) přes 100 do 300 m2 ve výši 2 %, c) přes 300 m2 ve výši 1 %. 3. Část lože přesahující tloušťku 30 mm se oceňuje cenami souboru cen 451 . . -9 . Příplatek za každých dalších 10 mm tloušťky podkladu nebo lože. </t>
  </si>
  <si>
    <t>Ostatní konstrukce a práce, bourání</t>
  </si>
  <si>
    <t>916331111</t>
  </si>
  <si>
    <t>Osazení zahradního obrubníku betonového do lože z betonu bez boční opěry</t>
  </si>
  <si>
    <t>2080012742</t>
  </si>
  <si>
    <t>Osazení zahradního obrubníku betonového s ložem tl. od 50 do 100 mm z betonu prostého tř. C 12/15 bez boční opěry</t>
  </si>
  <si>
    <t xml:space="preserve">Poznámka k souboru cen:_x000D_
1. V cenách jsou započteny i náklady na zalití a zatření spár cementovou maltou. 2. V cenách nejsou započteny náklady na dodání obrubníků; tyto se oceňují ve specifikaci. 3. Část lože přesahující tloušťku 100 mm lze ocenit cenou 916 99-1121 Lože pod obrubníky, krajníky nebo obruby z dlažebních kostek, katalogu 822-1. </t>
  </si>
  <si>
    <t>Práce a dodávky M</t>
  </si>
  <si>
    <t>46-M</t>
  </si>
  <si>
    <t>Zemní práce při extr.mont.pracích</t>
  </si>
  <si>
    <t>460070754</t>
  </si>
  <si>
    <t>Hloubení nezapažených jam pro ostatní konstrukce ručně v hornině tř 4</t>
  </si>
  <si>
    <t>434710335</t>
  </si>
  <si>
    <t>Hloubení nezapažených jam ručně pro ostatní konstrukce  s přemístěním výkopku do vzdálenosti 3 m od okraje jámy nebo naložením na dopravní prostředek, včetně zásypu, zhutnění a urovnání povrchu ostatních konstrukcí, v hornině třídy 4</t>
  </si>
  <si>
    <t xml:space="preserve">Poznámka k souboru cen:_x000D_
1. Ceny hloubení jam ručně v hornině třídy 6 a 7 jsou stanoveny za použití pneumatického kladiva. </t>
  </si>
  <si>
    <t>PS 02 - PZS P7991 v km 130,741 Staré Město u UH - Vlárský průsmyk</t>
  </si>
  <si>
    <t>PS 02.1 - Technologie P7991</t>
  </si>
  <si>
    <t>-1595148824</t>
  </si>
  <si>
    <t>2143505553</t>
  </si>
  <si>
    <t>-326315064</t>
  </si>
  <si>
    <t>1078151759</t>
  </si>
  <si>
    <t>2073203050</t>
  </si>
  <si>
    <t>-1313753834</t>
  </si>
  <si>
    <t>-499544313</t>
  </si>
  <si>
    <t>-702162255</t>
  </si>
  <si>
    <t>-1921734840</t>
  </si>
  <si>
    <t>7499151010</t>
  </si>
  <si>
    <t>Dokončovací práce na elektrickém zařízení</t>
  </si>
  <si>
    <t>hod</t>
  </si>
  <si>
    <t>-1588798743</t>
  </si>
  <si>
    <t>Dokončovací práce na elektrickém zařízení - uvádění zařízení do provozu, drobné montážní práce v rozvaděčích, koordinaci se zhotoviteli souvisejících zařízení apod.</t>
  </si>
  <si>
    <t>-423365936</t>
  </si>
  <si>
    <t>7590115030</t>
  </si>
  <si>
    <t>Montáž objektu střechy sedlové nebo valbové rel. domku rozměru do 3x3 m</t>
  </si>
  <si>
    <t>731962154</t>
  </si>
  <si>
    <t>1657167639</t>
  </si>
  <si>
    <t>-1048369030</t>
  </si>
  <si>
    <t>7590195015</t>
  </si>
  <si>
    <t>Montáž ovládací skříňky přejezdového zařízení na objekt</t>
  </si>
  <si>
    <t>1359450625</t>
  </si>
  <si>
    <t>Montáž ovládací skříňky přejezdového zařízení na objekt - připevnění skříňky, zatažení kabelu z domku nebo PSK a zapojení na ovládací skříň, ochrana skříňky připojením na hlavní uzemňovací sběrnici v domku nebo na zemnicí svorník PSK</t>
  </si>
  <si>
    <t>270816265</t>
  </si>
  <si>
    <t>498622254</t>
  </si>
  <si>
    <t>2061611980</t>
  </si>
  <si>
    <t>-2099383455</t>
  </si>
  <si>
    <t>2047692201</t>
  </si>
  <si>
    <t>-817705283</t>
  </si>
  <si>
    <t>2045970974</t>
  </si>
  <si>
    <t>-1387428553</t>
  </si>
  <si>
    <t>1597420553</t>
  </si>
  <si>
    <t>7590525467</t>
  </si>
  <si>
    <t>Montáž spojky rovné pro plastové kabely párové Raychem XAGA s konektory UDW2 2 plášť bez pancíře do 60 žil</t>
  </si>
  <si>
    <t>1541868072</t>
  </si>
  <si>
    <t>Montáž spojky rovné pro plastové kabely párové Raychem XAGA s konektory UDW2 2 plášť bez pancíře do 60 žil - nasazení manžety, spojení žil, převlečení manžety, nahřátí pro její tepelné smrštění, uložení spojky v jámě</t>
  </si>
  <si>
    <t>1397277470</t>
  </si>
  <si>
    <t>384435739</t>
  </si>
  <si>
    <t>-2006775221</t>
  </si>
  <si>
    <t>7590525715</t>
  </si>
  <si>
    <t>Montáž ukončení celoplastového kabelu v závěru nebo rozvaděči se svorkovnicemi Sv12 bez pancíře 24p</t>
  </si>
  <si>
    <t>1190755241</t>
  </si>
  <si>
    <t>Montáž ukončení celoplastového kabelu v závěru nebo rozvaděči se svorkovnicemi Sv12 bez pancíře 24p - odstranění pláště kabelu, odizolování konců vodičů, vyformování, přišroubování vodičů na svorkovnici, přezkoušení izolačního stavu kabelových žil</t>
  </si>
  <si>
    <t>7590525716</t>
  </si>
  <si>
    <t>Montáž ukončení celoplastového kabelu v závěru nebo rozvaděči se svorkovnicemi Sv12 bez pancíře 30p</t>
  </si>
  <si>
    <t>1190416059</t>
  </si>
  <si>
    <t>Montáž ukončení celoplastového kabelu v závěru nebo rozvaděči se svorkovnicemi Sv12 bez pancíře 30p - odstranění pláště kabelu, odizolování konců vodičů, vyformování, přišroubování vodičů na svorkovnici, přezkoušení izolačního stavu kabelových žil</t>
  </si>
  <si>
    <t>929254859</t>
  </si>
  <si>
    <t>1305258398</t>
  </si>
  <si>
    <t>1801970853</t>
  </si>
  <si>
    <t>2056096273</t>
  </si>
  <si>
    <t>926720943</t>
  </si>
  <si>
    <t>-1075770577</t>
  </si>
  <si>
    <t>-1781380886</t>
  </si>
  <si>
    <t>32744432</t>
  </si>
  <si>
    <t>7590555112</t>
  </si>
  <si>
    <t>Montáž formy pro kabely TCEKE, TCEKFY, TCEKY, TCEKEZE, TCEKEY do 24 P 1,0</t>
  </si>
  <si>
    <t>-1170446484</t>
  </si>
  <si>
    <t>Montáž formy pro kabely TCEKE, TCEKFY, TCEKY, TCEKEZE, TCEKEY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</si>
  <si>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7590555114</t>
  </si>
  <si>
    <t>Montáž formy pro kabely TCEKE, TCEKFY, TCEKY, TCEKEZE, TCEKEY do 30 P 1,0</t>
  </si>
  <si>
    <t>-266496946</t>
  </si>
  <si>
    <t>Montáž formy pro kabely TCEKE, TCEKFY, TCEKY, TCEKEZE, TCEKEY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</si>
  <si>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-1031571417</t>
  </si>
  <si>
    <t>208953332</t>
  </si>
  <si>
    <t>-733067293</t>
  </si>
  <si>
    <t>7592825085</t>
  </si>
  <si>
    <t>Montáž součástí výstražníku zdroje akustického signálu pro nevidomé</t>
  </si>
  <si>
    <t>18735935</t>
  </si>
  <si>
    <t>7592825105</t>
  </si>
  <si>
    <t>Montáž zařízení pro nevidomé (do jednoho výstražníku)</t>
  </si>
  <si>
    <t>-1899969349</t>
  </si>
  <si>
    <t>7596550030</t>
  </si>
  <si>
    <t>Majáčky a akustické úpravy pro nevidomé Blok příjímače pro dálkovou aktivaci signalizace pro nevidomé</t>
  </si>
  <si>
    <t>1856320371</t>
  </si>
  <si>
    <t>7596550020</t>
  </si>
  <si>
    <t>Majáčky a akustické úpravy pro nevidomé Dálkový ovladač majáčků pro nevidomé a slabozraké, bezdrátový, dosah 100 m,  6 programovatelných tlačítek, dvoufrekvenční ( f=86,790 MHz pro ČR)</t>
  </si>
  <si>
    <t>1555549391</t>
  </si>
  <si>
    <t>7592905020</t>
  </si>
  <si>
    <t>Montáž bloku baterie niklokadmiové kapacity do 200 Ah</t>
  </si>
  <si>
    <t>-1225904138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</si>
  <si>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</si>
  <si>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810306601</t>
  </si>
  <si>
    <t>7593315085</t>
  </si>
  <si>
    <t>Montáž vnitřní části objektu OPD 2,5/3,6</t>
  </si>
  <si>
    <t>-1606820365</t>
  </si>
  <si>
    <t>Montáž vnitřní části objektu OPD 2,5/3,6 - montáž a ukotvení stojanové řady; montáž podélného roštu šířky 200 mm nad stojanovou řadu, prodlouženého v celé délce objektu, svislého k rozváděči a vodorovného od ovládací desky bateriové skříně k bateriové skříni; zatažení, proměření izolačního stavu a jednostranné číslování zabezpečovacích kabelů, nátěr stojanové řady a kabelových roštů. Zhotovení a zapojení kabelových forem</t>
  </si>
  <si>
    <t>7593315100</t>
  </si>
  <si>
    <t>Montáž zabezpečovacího stojanu reléového</t>
  </si>
  <si>
    <t>-724750746</t>
  </si>
  <si>
    <t>Montáž zabezpečovacího stojanu reléového - upevnění stojanu do stojanové řady, připojení ochranného uzemnění a informativní kontrola zapojení</t>
  </si>
  <si>
    <t>7593315106</t>
  </si>
  <si>
    <t>Montáž zabezpečovacího stojanu s elektronickými prvky a panely</t>
  </si>
  <si>
    <t>-2079989121</t>
  </si>
  <si>
    <t>Montáž zabezpečovacího stojanu s elektronickými prvky a panely - upevnění stojanu do stojanové řady, připojení ochranného uzemnění a informativní kontrola zapojení</t>
  </si>
  <si>
    <t>7593315120</t>
  </si>
  <si>
    <t>Montáž stojanové řady pro 1 stojan</t>
  </si>
  <si>
    <t>2083869722</t>
  </si>
  <si>
    <t>Montáž stojanové řady pro 1 stojan - sestavení dodané konstrukce, vyměření místa a usazení stojanové řady, montáž ochranných plechů a roštu stojanové řady, ukotvení</t>
  </si>
  <si>
    <t>7593315140</t>
  </si>
  <si>
    <t>Ukotvení stojanové řady do stěny jednou spojnicí</t>
  </si>
  <si>
    <t>-1340444447</t>
  </si>
  <si>
    <t>7593315380</t>
  </si>
  <si>
    <t>Montáž panelu reléového</t>
  </si>
  <si>
    <t>-591888519</t>
  </si>
  <si>
    <t>7593315425</t>
  </si>
  <si>
    <t>Zhotovení jednoho zapojení při volné vazbě</t>
  </si>
  <si>
    <t>402188325</t>
  </si>
  <si>
    <t>Zhotovení jednoho zapojení při volné vazbě - naměření vodiče, zatažení a připojení</t>
  </si>
  <si>
    <t>7593325100</t>
  </si>
  <si>
    <t>Montáž pojistky zástrčkové pro zabezpečovací zařízení</t>
  </si>
  <si>
    <t>-1595658279</t>
  </si>
  <si>
    <t>Montáž pojistky zástrčkové pro zabezpečovací zařízení - včetně zapojení a označení</t>
  </si>
  <si>
    <t>7593335040</t>
  </si>
  <si>
    <t>Montáž malorozměrného relé</t>
  </si>
  <si>
    <t>-2005700556</t>
  </si>
  <si>
    <t>7593335050</t>
  </si>
  <si>
    <t>Montáž zásuvky malorozměrového relé</t>
  </si>
  <si>
    <t>-1133124743</t>
  </si>
  <si>
    <t>Montáž zásuvky malorozměrového relé - včetně zapojení přívodů</t>
  </si>
  <si>
    <t>7593335110</t>
  </si>
  <si>
    <t>Montáž zdroje kmitavých signálů</t>
  </si>
  <si>
    <t>-1558358466</t>
  </si>
  <si>
    <t>Montáž zdroje kmitavých signálů - včetně zapojení a označení</t>
  </si>
  <si>
    <t>7593337040</t>
  </si>
  <si>
    <t>Demontáž malorozměrného relé</t>
  </si>
  <si>
    <t>-1109683392</t>
  </si>
  <si>
    <t>Montáž telefonního objektu VTO do společné přístrojové skříně</t>
  </si>
  <si>
    <t>-212701468</t>
  </si>
  <si>
    <t>Montáž telefonního objektu VTO do společné přístrojové skříně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</si>
  <si>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1067356349</t>
  </si>
  <si>
    <t>Venkovní telefonní objekty Objekt telef.venk.</t>
  </si>
  <si>
    <t>1372378410</t>
  </si>
  <si>
    <t>7598095150</t>
  </si>
  <si>
    <t>Regulovaní a aktivování automatického přejezdového zařízení se závorami</t>
  </si>
  <si>
    <t>1746167827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</si>
  <si>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</si>
  <si>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7598095350</t>
  </si>
  <si>
    <t>Aktivace BDA bez vzdáleného přístupu</t>
  </si>
  <si>
    <t>1645394941</t>
  </si>
  <si>
    <t>Aktivace BDA bez vzdáleného přístupu - aktivace a konfigurace systému podle příslušné dokumentace</t>
  </si>
  <si>
    <t>7592500010</t>
  </si>
  <si>
    <t>Diagnostická zařízení Blok diagnostiky pro diagnostiku reléového PZS 42 vstupů, 8 výstupů</t>
  </si>
  <si>
    <t>1528673922</t>
  </si>
  <si>
    <t>7598095435</t>
  </si>
  <si>
    <t>Příprava ke komplexním zkouškám automatických přejezdových zabezpečovacích zařízení se závorami jednokolejné</t>
  </si>
  <si>
    <t>-208256492</t>
  </si>
  <si>
    <t>Příprava ke komplexním zkouškám automatických přejezdových zabezpečovacích zařízení se závorami jednokolejné - oživení, seřízení a nastavení zařízení s ohledem na postup jeho uvádění do provozu</t>
  </si>
  <si>
    <t>7598095505</t>
  </si>
  <si>
    <t>Komplexní zkouška automatických přejezdových zabezpečovacích zařízení se závorami jednokolejné</t>
  </si>
  <si>
    <t>-1133603095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</si>
  <si>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</si>
  <si>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7598095560</t>
  </si>
  <si>
    <t>Vyhotovení protokolu UTZ pro PZZ se závorou jedna kolej</t>
  </si>
  <si>
    <t>-1193138761</t>
  </si>
  <si>
    <t>Vyhotovení protokolu UTZ pro PZZ se závorou jedna kolej - vykonání prohlídky a zkoušky včetně vyhotovení protokolu podle vyhl. 100/1995 Sb.</t>
  </si>
  <si>
    <t>223183</t>
  </si>
  <si>
    <t>7590110010</t>
  </si>
  <si>
    <t>Domky, přístřešky Reléový domek - výška 2,85 m - podle zvl. požadavků a předložené dokumentace 3x2 m</t>
  </si>
  <si>
    <t>439549706</t>
  </si>
  <si>
    <t>7590110400</t>
  </si>
  <si>
    <t>Domky, přístřešky Střecha sedlová  rel.domku - podle zvl. požadavků a předložené dokumentace 3x2 m</t>
  </si>
  <si>
    <t>-733763122</t>
  </si>
  <si>
    <t>7590110700</t>
  </si>
  <si>
    <t>Domky, přístřešky Okapy a děšťové svody - pro rel. domek podle zvl. požadavků a  předložené dokumentace 3x2 m</t>
  </si>
  <si>
    <t>-1334415931</t>
  </si>
  <si>
    <t>-1940890044</t>
  </si>
  <si>
    <t>-559956363</t>
  </si>
  <si>
    <t>-943301443</t>
  </si>
  <si>
    <t>7592910135</t>
  </si>
  <si>
    <t>Baterie Staniční akumulátory NiCd článek 1,2 V/180 Ah C5 se sintrovanou elektrodou, cena včetně spojovacího materiálu a bateriového nosiče či stojanu</t>
  </si>
  <si>
    <t>1427293533</t>
  </si>
  <si>
    <t>79</t>
  </si>
  <si>
    <t>7593000160</t>
  </si>
  <si>
    <t>Dobíječe, usměrňovače, napáječe Usměrňovač D400 G24/40,oceloplechová skříň 750x550x450, základní stavová indikace opticky i bezpotenciálově</t>
  </si>
  <si>
    <t>1290772445</t>
  </si>
  <si>
    <t>80</t>
  </si>
  <si>
    <t>7593100860</t>
  </si>
  <si>
    <t>Měniče Stejnosměrný měnič napětí SMN04 sezapojením IZKP+KDK</t>
  </si>
  <si>
    <t>740761023</t>
  </si>
  <si>
    <t>81</t>
  </si>
  <si>
    <t>7593100900</t>
  </si>
  <si>
    <t>Měniče Měnič DC 24V/24V spínaný, s galvanickýmoddělením, stabilizovaný</t>
  </si>
  <si>
    <t>1526705122</t>
  </si>
  <si>
    <t>82</t>
  </si>
  <si>
    <t>-859257967</t>
  </si>
  <si>
    <t>83</t>
  </si>
  <si>
    <t>7593310100</t>
  </si>
  <si>
    <t>Konstrukční díly Izolace stojanu úplná  (CV723685005M)</t>
  </si>
  <si>
    <t>-1267051571</t>
  </si>
  <si>
    <t>84</t>
  </si>
  <si>
    <t>7593310150</t>
  </si>
  <si>
    <t>Konstrukční díly Lišta uzemňovací-sestava  (CV725125006M)</t>
  </si>
  <si>
    <t>902558641</t>
  </si>
  <si>
    <t>85</t>
  </si>
  <si>
    <t>7593310400</t>
  </si>
  <si>
    <t>Konstrukční díly Panel odporů a pojistek  (CV726439002M)</t>
  </si>
  <si>
    <t>1652891874</t>
  </si>
  <si>
    <t>86</t>
  </si>
  <si>
    <t>7593310450</t>
  </si>
  <si>
    <t>Konstrukční díly Panel volné vazby úplný  (CV725719003M)</t>
  </si>
  <si>
    <t>-1528889734</t>
  </si>
  <si>
    <t>87</t>
  </si>
  <si>
    <t>7593310402</t>
  </si>
  <si>
    <t>Konstrukční díly Panel jištění a RC členů (CV803669002)</t>
  </si>
  <si>
    <t>290082525</t>
  </si>
  <si>
    <t>88</t>
  </si>
  <si>
    <t>7593310430</t>
  </si>
  <si>
    <t>Konstrukční díly Panel svorkovnicový  (CV725959001)</t>
  </si>
  <si>
    <t>-236004148</t>
  </si>
  <si>
    <t>89</t>
  </si>
  <si>
    <t>7593310580</t>
  </si>
  <si>
    <t>Konstrukční díly Police oboustranná hloubka 480mm (CV726459001)</t>
  </si>
  <si>
    <t>-1902453177</t>
  </si>
  <si>
    <t>90</t>
  </si>
  <si>
    <t>7593310880</t>
  </si>
  <si>
    <t>Konstrukční díly Řada stojan. pro 1 stojan 19 polí inov. (HM0404215990311)</t>
  </si>
  <si>
    <t>-49466666</t>
  </si>
  <si>
    <t>91</t>
  </si>
  <si>
    <t>7593310850</t>
  </si>
  <si>
    <t xml:space="preserve">Konstrukční díly Stojan </t>
  </si>
  <si>
    <t>-2013864474</t>
  </si>
  <si>
    <t>92</t>
  </si>
  <si>
    <t>7593311080</t>
  </si>
  <si>
    <t>Konstrukční díly Svorkovnice WAGO 870 lichá lišta (CV724905011)</t>
  </si>
  <si>
    <t>-1565548123</t>
  </si>
  <si>
    <t>93</t>
  </si>
  <si>
    <t>7593311090</t>
  </si>
  <si>
    <t>Konstrukční díly Svorkovnice WAGO 870 sudá lišta (CV724905010)</t>
  </si>
  <si>
    <t>-389646982</t>
  </si>
  <si>
    <t>94</t>
  </si>
  <si>
    <t>7593311240</t>
  </si>
  <si>
    <t>Konstrukční díly Žlab elektroinstalační 40x40x720mm (CV720420001)</t>
  </si>
  <si>
    <t>-1034170114</t>
  </si>
  <si>
    <t>95</t>
  </si>
  <si>
    <t>7593320099</t>
  </si>
  <si>
    <t>Prvky Pásek zdíř.pro zástrč.poj. 0,5A (CV719029001)</t>
  </si>
  <si>
    <t>1567094481</t>
  </si>
  <si>
    <t>96</t>
  </si>
  <si>
    <t>7593320102</t>
  </si>
  <si>
    <t>Prvky Pásek zdíř.pro zástrč.poj. 1,0A (CV719029002)</t>
  </si>
  <si>
    <t>-445141128</t>
  </si>
  <si>
    <t>97</t>
  </si>
  <si>
    <t>7593320105</t>
  </si>
  <si>
    <t>Prvky Pásek zdíř.pro zástrč.poj. 2A (CV719029003)</t>
  </si>
  <si>
    <t>586259057</t>
  </si>
  <si>
    <t>98</t>
  </si>
  <si>
    <t>7593320108</t>
  </si>
  <si>
    <t>Prvky Pásek zdíř.pro zástrč.poj. 5A (CV719029004)</t>
  </si>
  <si>
    <t>1255343734</t>
  </si>
  <si>
    <t>99</t>
  </si>
  <si>
    <t>7593320111</t>
  </si>
  <si>
    <t>Prvky Pásek zdíř.pro zástrč.poj. 10A (CV719029005)</t>
  </si>
  <si>
    <t>-552792397</t>
  </si>
  <si>
    <t>100</t>
  </si>
  <si>
    <t>7593320120</t>
  </si>
  <si>
    <t>Prvky Pásek zdíř.pro zástrč.poj. 0,16A (CV719029009)</t>
  </si>
  <si>
    <t>631410028</t>
  </si>
  <si>
    <t>101</t>
  </si>
  <si>
    <t>7593320126</t>
  </si>
  <si>
    <t>Prvky Pojistka zástrčková 0,5A (CV719039001)</t>
  </si>
  <si>
    <t>-770368166</t>
  </si>
  <si>
    <t>102</t>
  </si>
  <si>
    <t>7593320129</t>
  </si>
  <si>
    <t>Prvky Pojistka zástrčková 1A (CV719039002)</t>
  </si>
  <si>
    <t>-836248101</t>
  </si>
  <si>
    <t>103</t>
  </si>
  <si>
    <t>7593320132</t>
  </si>
  <si>
    <t>Prvky Pojistka zástrčková 2A (CV719039003)</t>
  </si>
  <si>
    <t>-1068516900</t>
  </si>
  <si>
    <t>104</t>
  </si>
  <si>
    <t>7593320135</t>
  </si>
  <si>
    <t>Prvky Pojistka zástrčková 5A (CV719039004)</t>
  </si>
  <si>
    <t>-1920015355</t>
  </si>
  <si>
    <t>105</t>
  </si>
  <si>
    <t>7593320138</t>
  </si>
  <si>
    <t>Prvky Pojistka zástrčková 10A (CV719039005)</t>
  </si>
  <si>
    <t>790475362</t>
  </si>
  <si>
    <t>106</t>
  </si>
  <si>
    <t>7593320147</t>
  </si>
  <si>
    <t>Prvky Pojistka zástrčková 0,16A (CV719039009)</t>
  </si>
  <si>
    <t>2120331282</t>
  </si>
  <si>
    <t>107</t>
  </si>
  <si>
    <t>7593320153</t>
  </si>
  <si>
    <t>Prvky Rezistor regulační 2,2Ohm (CV719109006)</t>
  </si>
  <si>
    <t>1892685468</t>
  </si>
  <si>
    <t>108</t>
  </si>
  <si>
    <t>7593320405</t>
  </si>
  <si>
    <t>Prvky Kazeta snížená 119  (CV755125008B)</t>
  </si>
  <si>
    <t>-542056834</t>
  </si>
  <si>
    <t>109</t>
  </si>
  <si>
    <t>7593320426</t>
  </si>
  <si>
    <t>Prvky Jednotka časová CJS (CV755139004)</t>
  </si>
  <si>
    <t>-1788283081</t>
  </si>
  <si>
    <t>110</t>
  </si>
  <si>
    <t>7593320429</t>
  </si>
  <si>
    <t>Prvky Jednotka časová CJP (CV755139005)</t>
  </si>
  <si>
    <t>-410676926</t>
  </si>
  <si>
    <t>111</t>
  </si>
  <si>
    <t>7593321395</t>
  </si>
  <si>
    <t>Prvky Zdroj kmit.signálů bezpeč. BZKS 20-3.5BN (HM0404228990325)</t>
  </si>
  <si>
    <t>-788455414</t>
  </si>
  <si>
    <t>112</t>
  </si>
  <si>
    <t>7590120140</t>
  </si>
  <si>
    <t>Skříně Skříňka přejezdového zařízení inovovaná (HM0404134120002)</t>
  </si>
  <si>
    <t>1340018755</t>
  </si>
  <si>
    <t>113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</si>
  <si>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</si>
  <si>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</si>
  <si>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221230172</t>
  </si>
  <si>
    <t>Doprava obousměrná (např. dodávek z vlastních zásob zhotovitele nebo objednatele nebo výzisku) mechanizací o nosnosti do 3,5 t elektrosoučástek, montážního materiálu, kameniva, písku, dlažebních kostek, suti, atd.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</si>
  <si>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114</t>
  </si>
  <si>
    <t>272189933</t>
  </si>
  <si>
    <t>115</t>
  </si>
  <si>
    <t>9903100400</t>
  </si>
  <si>
    <t>Přeprava mechanizace na místo prováděných prací o hmotnosti do 12 t do 400 km</t>
  </si>
  <si>
    <t>-1968246770</t>
  </si>
  <si>
    <t>Přeprava mechanizace na místo prováděných prací o hmotnosti do 12 t do 400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</si>
  <si>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Poznámka k souboru cen:_x000D_
1. Ceny jsou určeny pro dopravu mechanizmů na místo prováděných prací po silnici i po kolejích. 2. V ceně jsou započteny i náklady na zpáteční cestu dopravního prostředku. Měrnou jednotkou je kus přepravovaného stroje.</t>
  </si>
  <si>
    <t>116</t>
  </si>
  <si>
    <t>-68737137</t>
  </si>
  <si>
    <t>117</t>
  </si>
  <si>
    <t>9909000500</t>
  </si>
  <si>
    <t>Poplatek uložení odpadu betonových prefabrikátů</t>
  </si>
  <si>
    <t>1812051192</t>
  </si>
  <si>
    <t>Poplatek uložení odpadu betonových prefabrikátů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</si>
  <si>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PS 02.2 - Zemní práce - ÚRS</t>
  </si>
  <si>
    <t>150202053</t>
  </si>
  <si>
    <t>229599736</t>
  </si>
  <si>
    <t>1460080607</t>
  </si>
  <si>
    <t>-281593906</t>
  </si>
  <si>
    <t>-431927910</t>
  </si>
  <si>
    <t>-1201564103</t>
  </si>
  <si>
    <t>-279722291</t>
  </si>
  <si>
    <t>-1264846415</t>
  </si>
  <si>
    <t>-1301108385</t>
  </si>
  <si>
    <t>1720290449</t>
  </si>
  <si>
    <t>1232847053</t>
  </si>
  <si>
    <t>935570077</t>
  </si>
  <si>
    <t xml:space="preserve">PS 03 - PZS P7992 v km 131,389 Staré Město u UH - Vlárský průsmyk </t>
  </si>
  <si>
    <t>PS 03.1 - Technologie P7992</t>
  </si>
  <si>
    <t>550945846</t>
  </si>
  <si>
    <t>139037803</t>
  </si>
  <si>
    <t>-2012263800</t>
  </si>
  <si>
    <t>1871107327</t>
  </si>
  <si>
    <t>1099439349</t>
  </si>
  <si>
    <t>-1429313634</t>
  </si>
  <si>
    <t>-1155146177</t>
  </si>
  <si>
    <t>-59171276</t>
  </si>
  <si>
    <t>1988454112</t>
  </si>
  <si>
    <t>218241546</t>
  </si>
  <si>
    <t>-875421651</t>
  </si>
  <si>
    <t>-468844048</t>
  </si>
  <si>
    <t>945971265</t>
  </si>
  <si>
    <t>-458925994</t>
  </si>
  <si>
    <t>536478728</t>
  </si>
  <si>
    <t>-686546444</t>
  </si>
  <si>
    <t>-259001179</t>
  </si>
  <si>
    <t>-1432120980</t>
  </si>
  <si>
    <t>623009376</t>
  </si>
  <si>
    <t>1184617312</t>
  </si>
  <si>
    <t>7590525233</t>
  </si>
  <si>
    <t>Montáž kabelu návěstního volně uloženého s jádrem 1 mm Cu TCEKEZE, TCEKFE, TCEKPFLEY, TCEKPFLEZE do 61 P</t>
  </si>
  <si>
    <t>-1791821040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</si>
  <si>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</si>
  <si>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-542360653</t>
  </si>
  <si>
    <t>-1242638555</t>
  </si>
  <si>
    <t>-940376869</t>
  </si>
  <si>
    <t>-877222</t>
  </si>
  <si>
    <t>839850759</t>
  </si>
  <si>
    <t>7590525469</t>
  </si>
  <si>
    <t>Montáž spojky rovné pro plastové kabely párové Raychem XAGA s konektory UDW2 2 plášť bez pancíře do 100 žil</t>
  </si>
  <si>
    <t>-1006238409</t>
  </si>
  <si>
    <t>Montáž spojky rovné pro plastové kabely párové Raychem XAGA s konektory UDW2 2 plášť bez pancíře do 100 žil - nasazení manžety, spojení žil, převlečení manžety, nahřátí pro její tepelné smrštění, uložení spojky v jámě</t>
  </si>
  <si>
    <t>1425992957</t>
  </si>
  <si>
    <t>-1025940405</t>
  </si>
  <si>
    <t>1969535111</t>
  </si>
  <si>
    <t>328161858</t>
  </si>
  <si>
    <t>1926587262</t>
  </si>
  <si>
    <t>7590525717</t>
  </si>
  <si>
    <t>Montáž ukončení celoplastového kabelu v závěru nebo rozvaděči se svorkovnicemi Sv12 bez pancíře 48p</t>
  </si>
  <si>
    <t>1880853878</t>
  </si>
  <si>
    <t>Montáž ukončení celoplastového kabelu v závěru nebo rozvaděči se svorkovnicemi Sv12 bez pancíře 48p - odstranění pláště kabelu, odizolování konců vodičů, vyformování, přišroubování vodičů na svorkovnici, přezkoušení izolačního stavu kabelových žil</t>
  </si>
  <si>
    <t>272075640</t>
  </si>
  <si>
    <t>1309668342</t>
  </si>
  <si>
    <t>574541510</t>
  </si>
  <si>
    <t>-2067650483</t>
  </si>
  <si>
    <t>-1328673983</t>
  </si>
  <si>
    <t>1278228960</t>
  </si>
  <si>
    <t>-38136773</t>
  </si>
  <si>
    <t>1743744460</t>
  </si>
  <si>
    <t>1913877780</t>
  </si>
  <si>
    <t>7590521554</t>
  </si>
  <si>
    <t>Venkovní vedení kabelová - metalické sítě Plněné, párované s ochr. vodičem TCEKPFLEY 48 P 1,0 D</t>
  </si>
  <si>
    <t>896890362</t>
  </si>
  <si>
    <t>1563631923</t>
  </si>
  <si>
    <t>792163328</t>
  </si>
  <si>
    <t>7590555116</t>
  </si>
  <si>
    <t>Montáž formy pro kabely TCEKE, TCEKFY, TCEKY, TCEKEZE, TCEKEY do 48 P 1,0</t>
  </si>
  <si>
    <t>141757500</t>
  </si>
  <si>
    <t>Montáž formy pro kabely TCEKE, TCEKFY, TCEKY, TCEKEZE, TCEKEY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</si>
  <si>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-1389690603</t>
  </si>
  <si>
    <t>-1999502199</t>
  </si>
  <si>
    <t>1559284262</t>
  </si>
  <si>
    <t>1012754225</t>
  </si>
  <si>
    <t>1993131887</t>
  </si>
  <si>
    <t>7592827085</t>
  </si>
  <si>
    <t>Demontáž součástí výstražníku zdroje akustického signálu pro nevidomé</t>
  </si>
  <si>
    <t>-953683149</t>
  </si>
  <si>
    <t>7592827105</t>
  </si>
  <si>
    <t>Demontáž zařízení pro nevidomé (do jednoho výstažníku)</t>
  </si>
  <si>
    <t>1437790620</t>
  </si>
  <si>
    <t>582981279</t>
  </si>
  <si>
    <t>-265426919</t>
  </si>
  <si>
    <t>-1282457063</t>
  </si>
  <si>
    <t>-983246197</t>
  </si>
  <si>
    <t>497513160</t>
  </si>
  <si>
    <t>-1126868698</t>
  </si>
  <si>
    <t>1548449903</t>
  </si>
  <si>
    <t>919248139</t>
  </si>
  <si>
    <t>-1272888013</t>
  </si>
  <si>
    <t>-1293214197</t>
  </si>
  <si>
    <t>1436774984</t>
  </si>
  <si>
    <t>379539345</t>
  </si>
  <si>
    <t>-1054063714</t>
  </si>
  <si>
    <t>1046198065</t>
  </si>
  <si>
    <t>1719777893</t>
  </si>
  <si>
    <t>156187095</t>
  </si>
  <si>
    <t>-2062454</t>
  </si>
  <si>
    <t>-465235826</t>
  </si>
  <si>
    <t>849379034</t>
  </si>
  <si>
    <t>1936113842</t>
  </si>
  <si>
    <t>390706982</t>
  </si>
  <si>
    <t>-85473632</t>
  </si>
  <si>
    <t>1572036349</t>
  </si>
  <si>
    <t>-256851242</t>
  </si>
  <si>
    <t>-1841035007</t>
  </si>
  <si>
    <t>470911307</t>
  </si>
  <si>
    <t>-1393516434</t>
  </si>
  <si>
    <t>833374886</t>
  </si>
  <si>
    <t>104209195</t>
  </si>
  <si>
    <t>2072525173</t>
  </si>
  <si>
    <t>-1039583664</t>
  </si>
  <si>
    <t>Konstrukční díly Stojan</t>
  </si>
  <si>
    <t>1331563885</t>
  </si>
  <si>
    <t>1269624981</t>
  </si>
  <si>
    <t>-2087858895</t>
  </si>
  <si>
    <t>-2088969345</t>
  </si>
  <si>
    <t>471274753</t>
  </si>
  <si>
    <t>-1339136811</t>
  </si>
  <si>
    <t>-469893888</t>
  </si>
  <si>
    <t>1492292127</t>
  </si>
  <si>
    <t>862022985</t>
  </si>
  <si>
    <t>-1733459352</t>
  </si>
  <si>
    <t>-2091755943</t>
  </si>
  <si>
    <t>147953052</t>
  </si>
  <si>
    <t>-220110096</t>
  </si>
  <si>
    <t>-1984102527</t>
  </si>
  <si>
    <t>1037119946</t>
  </si>
  <si>
    <t>1348079572</t>
  </si>
  <si>
    <t>1911034414</t>
  </si>
  <si>
    <t>71171644</t>
  </si>
  <si>
    <t>-97136328</t>
  </si>
  <si>
    <t>1511071310</t>
  </si>
  <si>
    <t>173672436</t>
  </si>
  <si>
    <t>-74031202</t>
  </si>
  <si>
    <t>-1903190968</t>
  </si>
  <si>
    <t>1010909389</t>
  </si>
  <si>
    <t>778691776</t>
  </si>
  <si>
    <t>2030021597</t>
  </si>
  <si>
    <t>-1342736521</t>
  </si>
  <si>
    <t>-1236108411</t>
  </si>
  <si>
    <t>-1261925043</t>
  </si>
  <si>
    <t>1554462552</t>
  </si>
  <si>
    <t>306481629</t>
  </si>
  <si>
    <t>-521060724</t>
  </si>
  <si>
    <t>1383928684</t>
  </si>
  <si>
    <t>1767944341</t>
  </si>
  <si>
    <t>118</t>
  </si>
  <si>
    <t>1411922215</t>
  </si>
  <si>
    <t>119</t>
  </si>
  <si>
    <t>9903100200</t>
  </si>
  <si>
    <t>Přeprava mechanizace na místo prováděných prací o hmotnosti do 12 t do 200 km</t>
  </si>
  <si>
    <t>-1382273358</t>
  </si>
  <si>
    <t>Přeprava mechanizace na místo prováděných prací o hmotnosti do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</si>
  <si>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120</t>
  </si>
  <si>
    <t>-1306230504</t>
  </si>
  <si>
    <t>121</t>
  </si>
  <si>
    <t>1154565106</t>
  </si>
  <si>
    <t>PS 03.2 - Zemní práce ÚRS</t>
  </si>
  <si>
    <t>852729860</t>
  </si>
  <si>
    <t>-150159446</t>
  </si>
  <si>
    <t>556974468</t>
  </si>
  <si>
    <t>74950757</t>
  </si>
  <si>
    <t>-614162931</t>
  </si>
  <si>
    <t>148520725</t>
  </si>
  <si>
    <t xml:space="preserve">Poznámka k souboru cen:_x000D_
1. V cenách jsou započteny i náklady na: a) vodorovné přemístění výkopku z protlačovaného potrubí a svislé přemístění výkopku z montážní jámy na přilehlé území a případné přehození na povrchu, b) úpravu čela potrubí pro protlačení, c) bentonitovou směs; 2. V cenách nejsou započteny náklady na: a) zemní práce nutné pro provedení protlaku (např. startovací a cílové jámy), b) čerpání vody nad průtok 0,5 l/s, c) montáž vedení a jeho náležitosti, slouží-li protlačená trouba jako ochranné potrubí, d) dodávku potrubí, určeného k protlačení; toto potrubí se oceňuje ve specifikaci, ztratné lze stanovit ve výši 3 %, e) překládání a zajišťování inženýrských sítí, procházejících montážními a startovacími jámami, f) vytyčení směru protlaku a stávajících inženýrských sítí, g) případnou další úpravu trub (svařování, řezání apod.) předcházející vlastnímu protlaku potrubí. </t>
  </si>
  <si>
    <t>122188083</t>
  </si>
  <si>
    <t>-1901211843</t>
  </si>
  <si>
    <t>157402790</t>
  </si>
  <si>
    <t>-179203574</t>
  </si>
  <si>
    <t>105056179</t>
  </si>
  <si>
    <t>-1275578992</t>
  </si>
  <si>
    <t>PS 04 - PZS P7240 v km 7,130 Kojetín - Valašské Meziříčí</t>
  </si>
  <si>
    <t>PS 04.1 - Technologie P7240</t>
  </si>
  <si>
    <t>-1202633959</t>
  </si>
  <si>
    <t>-2015424721</t>
  </si>
  <si>
    <t>-972156872</t>
  </si>
  <si>
    <t>-1364842640</t>
  </si>
  <si>
    <t>-2072633529</t>
  </si>
  <si>
    <t>599648777</t>
  </si>
  <si>
    <t>-173538268</t>
  </si>
  <si>
    <t>-726487523</t>
  </si>
  <si>
    <t>2016524234</t>
  </si>
  <si>
    <t>-523275164</t>
  </si>
  <si>
    <t>-1524112874</t>
  </si>
  <si>
    <t>1170781759</t>
  </si>
  <si>
    <t>678666279</t>
  </si>
  <si>
    <t>-1457898961</t>
  </si>
  <si>
    <t>1360777037</t>
  </si>
  <si>
    <t>1470469346</t>
  </si>
  <si>
    <t>-110671690</t>
  </si>
  <si>
    <t>1902913242</t>
  </si>
  <si>
    <t>-19713784</t>
  </si>
  <si>
    <t>650621843</t>
  </si>
  <si>
    <t>1805564496</t>
  </si>
  <si>
    <t>1748760073</t>
  </si>
  <si>
    <t>-862079077</t>
  </si>
  <si>
    <t>-1262621467</t>
  </si>
  <si>
    <t>-1145983242</t>
  </si>
  <si>
    <t>721174844</t>
  </si>
  <si>
    <t>1606773186</t>
  </si>
  <si>
    <t>-818759020</t>
  </si>
  <si>
    <t>74584442</t>
  </si>
  <si>
    <t>1744343970</t>
  </si>
  <si>
    <t>-177002129</t>
  </si>
  <si>
    <t>-1961577165</t>
  </si>
  <si>
    <t>-1618040720</t>
  </si>
  <si>
    <t>706472955</t>
  </si>
  <si>
    <t>1940778011</t>
  </si>
  <si>
    <t>-614962923</t>
  </si>
  <si>
    <t>772992176</t>
  </si>
  <si>
    <t>158889253</t>
  </si>
  <si>
    <t>2135569369</t>
  </si>
  <si>
    <t>-159791975</t>
  </si>
  <si>
    <t>-563482748</t>
  </si>
  <si>
    <t>-2132287866</t>
  </si>
  <si>
    <t>1983613130</t>
  </si>
  <si>
    <t>-1459384441</t>
  </si>
  <si>
    <t>-2093464830</t>
  </si>
  <si>
    <t>76006447</t>
  </si>
  <si>
    <t>-1206571652</t>
  </si>
  <si>
    <t>1493754115</t>
  </si>
  <si>
    <t>-829294760</t>
  </si>
  <si>
    <t>158522996</t>
  </si>
  <si>
    <t>877085810</t>
  </si>
  <si>
    <t>1375431684</t>
  </si>
  <si>
    <t>1145658117</t>
  </si>
  <si>
    <t>78941968</t>
  </si>
  <si>
    <t>-747423589</t>
  </si>
  <si>
    <t>-871008651</t>
  </si>
  <si>
    <t>-1950206195</t>
  </si>
  <si>
    <t>-1373832302</t>
  </si>
  <si>
    <t>1835780803</t>
  </si>
  <si>
    <t>679173164</t>
  </si>
  <si>
    <t>1278261095</t>
  </si>
  <si>
    <t>1053343038</t>
  </si>
  <si>
    <t>-1734294402</t>
  </si>
  <si>
    <t>429268240</t>
  </si>
  <si>
    <t>2004557977</t>
  </si>
  <si>
    <t>-641122569</t>
  </si>
  <si>
    <t>-533248720</t>
  </si>
  <si>
    <t>-1138995681</t>
  </si>
  <si>
    <t>-922678033</t>
  </si>
  <si>
    <t>1167473611</t>
  </si>
  <si>
    <t>-1233915910</t>
  </si>
  <si>
    <t>-955927176</t>
  </si>
  <si>
    <t>-558765202</t>
  </si>
  <si>
    <t>PS 04.2 - Zemní práce - ÚRS</t>
  </si>
  <si>
    <t>-1738736707</t>
  </si>
  <si>
    <t>-889835506</t>
  </si>
  <si>
    <t>2001295429</t>
  </si>
  <si>
    <t>-646869679</t>
  </si>
  <si>
    <t>1299826390</t>
  </si>
  <si>
    <t>1020672193</t>
  </si>
  <si>
    <t>-87918057</t>
  </si>
  <si>
    <t>138176057</t>
  </si>
  <si>
    <t>-1108746049</t>
  </si>
  <si>
    <t>-1081927612</t>
  </si>
  <si>
    <t>-2040869150</t>
  </si>
  <si>
    <t>-1116254788</t>
  </si>
  <si>
    <t>PS 04.3 - Počítače náprav</t>
  </si>
  <si>
    <t>7592010102</t>
  </si>
  <si>
    <t>Kolové senzory a snímače počítačů náprav Snímač průjezdu kola RSR 180 (5 m kabel)</t>
  </si>
  <si>
    <t>2078658300</t>
  </si>
  <si>
    <t>7592010131</t>
  </si>
  <si>
    <t>Kolové senzory a snímače počítačů náprav Box pro nastavení a údržbu</t>
  </si>
  <si>
    <t>-2037297294</t>
  </si>
  <si>
    <t>7592010142</t>
  </si>
  <si>
    <t>Kolové senzory a snímače počítačů náprav Neoprénová ochr. hadice 4,8 m</t>
  </si>
  <si>
    <t>1381763263</t>
  </si>
  <si>
    <t>7592010152</t>
  </si>
  <si>
    <t>Kolové senzory a snímače počítačů náprav Montážní sada neoprénové ochr.hadice</t>
  </si>
  <si>
    <t>919846290</t>
  </si>
  <si>
    <t>7592010166</t>
  </si>
  <si>
    <t>Kolové senzory a snímače počítačů náprav Upevňovací souprava SK140</t>
  </si>
  <si>
    <t>1535818585</t>
  </si>
  <si>
    <t>7592010172</t>
  </si>
  <si>
    <t>Kolové senzory a snímače počítačů náprav Připevňovací čep BBK pro upevňovací soupravu SK140</t>
  </si>
  <si>
    <t>pár</t>
  </si>
  <si>
    <t>-1154775720</t>
  </si>
  <si>
    <t>7592010202</t>
  </si>
  <si>
    <t>Kolové senzory a snímače počítačů náprav Kabelový závěr KSL-FP pro RSR (s EPO)</t>
  </si>
  <si>
    <t>1337046065</t>
  </si>
  <si>
    <t>7592010206</t>
  </si>
  <si>
    <t>Kolové senzory a snímače počítačů náprav Uzemňovací souprava pro KSL-FP</t>
  </si>
  <si>
    <t>684717552</t>
  </si>
  <si>
    <t>7592010242</t>
  </si>
  <si>
    <t>Kolové senzory a snímače počítačů náprav Přechod (trámec s drážkou)</t>
  </si>
  <si>
    <t>1261350370</t>
  </si>
  <si>
    <t>7592010260</t>
  </si>
  <si>
    <t>Kolové senzory a snímače počítačů náprav Zkušební přípravek RSR SB</t>
  </si>
  <si>
    <t>-1218471558</t>
  </si>
  <si>
    <t>7594300078</t>
  </si>
  <si>
    <t>Počítače náprav Vnitřní prvky PN ACS 2000 Čítačová jednotka ACB119 GS04</t>
  </si>
  <si>
    <t>-1193037253</t>
  </si>
  <si>
    <t>7594300098</t>
  </si>
  <si>
    <t>Počítače náprav Vnitřní prvky PN ACS 2000 Montážní skříňka BGT04 šíře 84TE</t>
  </si>
  <si>
    <t>566357091</t>
  </si>
  <si>
    <t>7594300108</t>
  </si>
  <si>
    <t>Počítače náprav Vnitřní prvky PN ACS 2000 Jednotka jištění SIC006 GS01</t>
  </si>
  <si>
    <t>1204803730</t>
  </si>
  <si>
    <t>7594300136</t>
  </si>
  <si>
    <t>Počítače náprav Vnitřní prvky PN ACS 2000 Sběrnicová jednotka ABP002-2 21TE GS02</t>
  </si>
  <si>
    <t>-1178951375</t>
  </si>
  <si>
    <t>7594300162</t>
  </si>
  <si>
    <t>Počítače náprav Vnitřní prvky PN ACS 2000 Vstupně/výstupní jednotka DIOB004 GS03</t>
  </si>
  <si>
    <t>1363091613</t>
  </si>
  <si>
    <t>7594300084</t>
  </si>
  <si>
    <t>Počítače náprav Vnitřní prvky PN ACS 2000 Vyhodnocovací jednotka IMC003 GS01</t>
  </si>
  <si>
    <t>-399787432</t>
  </si>
  <si>
    <t>7594300018</t>
  </si>
  <si>
    <t>Počítače náprav Vnitřní prvky PN AZF Přepěťová ochrana vyhodnocovací jednotky BSI002 (BSI003, BSI004)</t>
  </si>
  <si>
    <t>379429188</t>
  </si>
  <si>
    <t>7592005050</t>
  </si>
  <si>
    <t>Montáž počítacího bodu (senzoru) RSR 180</t>
  </si>
  <si>
    <t>908080475</t>
  </si>
  <si>
    <t>Montáž počítacího bodu (senzoru) RSR 180 - uložení a připevnění na určené místo, seřízení polohy, přezkoušení</t>
  </si>
  <si>
    <t>7594207050</t>
  </si>
  <si>
    <t>Demontáž stojánku kabelového KSL, KSLP</t>
  </si>
  <si>
    <t>-2116828721</t>
  </si>
  <si>
    <t>7594207080</t>
  </si>
  <si>
    <t>Demontáž kolejové skříně TJA, TJAP</t>
  </si>
  <si>
    <t>-1354647312</t>
  </si>
  <si>
    <t>7594305010</t>
  </si>
  <si>
    <t>Montáž součástí počítače náprav vyhodnocovací části</t>
  </si>
  <si>
    <t>1402475529</t>
  </si>
  <si>
    <t>7594305015</t>
  </si>
  <si>
    <t>Montáž součástí počítače náprav neoprénové ochranné hadice se soupravou pro upevnění k pražci</t>
  </si>
  <si>
    <t>-95025474</t>
  </si>
  <si>
    <t>7594305020</t>
  </si>
  <si>
    <t>Montáž součástí počítače náprav bleskojistkové svorkovnice</t>
  </si>
  <si>
    <t>489417387</t>
  </si>
  <si>
    <t>7594305035</t>
  </si>
  <si>
    <t>Montáž součástí počítače náprav kabelového závěru KSL-FP pro RSR</t>
  </si>
  <si>
    <t>363729634</t>
  </si>
  <si>
    <t>7594305040</t>
  </si>
  <si>
    <t>Montáž součástí počítače náprav upevňovací kolejnicové čelisti SK 140</t>
  </si>
  <si>
    <t>1748012022</t>
  </si>
  <si>
    <t>7594305055</t>
  </si>
  <si>
    <t>Montáž součástí počítače náprav bloku pro počítače náprav</t>
  </si>
  <si>
    <t>1911137396</t>
  </si>
  <si>
    <t>7598095085</t>
  </si>
  <si>
    <t>Přezkoušení a regulace senzoru počítacího bodu</t>
  </si>
  <si>
    <t>-413295686</t>
  </si>
  <si>
    <t>Přezkoušení a regulace senzoru počítacího bodu - kontrola (nastavení) mechanických parametrů polohy, regulace napájení, kalibrace, kontrola funkce a započítávání, kontrola indikace</t>
  </si>
  <si>
    <t>7598095090</t>
  </si>
  <si>
    <t>Přezkoušení a regulace počítače náprav včetně vyhotovení protokolu za 1 úsek</t>
  </si>
  <si>
    <t>819323124</t>
  </si>
  <si>
    <t>Přezkoušení a regulace počítače náprav včetně vyhotovení protokolu za 1 úsek - provedení příslušných měření, nastavení zařízení, přezkoušení funkce a vyhotovení protokolu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</si>
  <si>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</si>
  <si>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</si>
  <si>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896790424</t>
  </si>
  <si>
    <t>Doprava obousměrná (např. dodávek z vlastních zásob zhotovitele nebo objednatele nebo výzisku) mechanizací o nosnosti do 3,5 t elektrosoučástek, montážního materiálu, kameniva, písku, dlažebních kostek, suti, atd.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</si>
  <si>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PS 05 - PZS P7250 v km 14,775 Kojetín - Valašské Meziříčí</t>
  </si>
  <si>
    <t>PS 05.1 - Technologie P7250</t>
  </si>
  <si>
    <t>1580532595</t>
  </si>
  <si>
    <t>879359489</t>
  </si>
  <si>
    <t>-439856680</t>
  </si>
  <si>
    <t>-753152640</t>
  </si>
  <si>
    <t>1525304656</t>
  </si>
  <si>
    <t>1692673724</t>
  </si>
  <si>
    <t>-1622655361</t>
  </si>
  <si>
    <t>-1267601705</t>
  </si>
  <si>
    <t>1738339106</t>
  </si>
  <si>
    <t>35189029</t>
  </si>
  <si>
    <t>-1692066343</t>
  </si>
  <si>
    <t>-816852647</t>
  </si>
  <si>
    <t>-1792506848</t>
  </si>
  <si>
    <t>-572329409</t>
  </si>
  <si>
    <t>-1824529731</t>
  </si>
  <si>
    <t>1728176375</t>
  </si>
  <si>
    <t>1634440148</t>
  </si>
  <si>
    <t>753701133</t>
  </si>
  <si>
    <t>-1598979503</t>
  </si>
  <si>
    <t>760745544</t>
  </si>
  <si>
    <t>754420262</t>
  </si>
  <si>
    <t>-2001223849</t>
  </si>
  <si>
    <t>969004948</t>
  </si>
  <si>
    <t>-1024905369</t>
  </si>
  <si>
    <t>-1479994647</t>
  </si>
  <si>
    <t>7590525711</t>
  </si>
  <si>
    <t>Montáž ukončení celoplastového kabelu v závěru nebo rozvaděči se svorkovnicemi Sv12 bez pancíře 4p</t>
  </si>
  <si>
    <t>162981662</t>
  </si>
  <si>
    <t>Montáž ukončení celoplastového kabelu v závěru nebo rozvaděči se svorkovnicemi Sv12 bez pancíře 4p - odstranění pláště kabelu, odizolování konců vodičů, vyformování, přišroubování vodičů na svorkovnici, přezkoušení izolačního stavu kabelových žil</t>
  </si>
  <si>
    <t>1929679300</t>
  </si>
  <si>
    <t>-653572271</t>
  </si>
  <si>
    <t>1424186029</t>
  </si>
  <si>
    <t>-293915818</t>
  </si>
  <si>
    <t>614955901</t>
  </si>
  <si>
    <t>1177457374</t>
  </si>
  <si>
    <t>7590521519</t>
  </si>
  <si>
    <t>Venkovní vedení kabelová - metalické sítě Plněné, párované s ochr. vodičem TCEKPFLEY 4 P 1,0 D</t>
  </si>
  <si>
    <t>-149006241</t>
  </si>
  <si>
    <t>-1047424067</t>
  </si>
  <si>
    <t>1126911118</t>
  </si>
  <si>
    <t>-509855436</t>
  </si>
  <si>
    <t>799708109</t>
  </si>
  <si>
    <t>-294557479</t>
  </si>
  <si>
    <t>7591505022</t>
  </si>
  <si>
    <t>Pronájem přechodného dopravního značení při vypnutí přejezdového zabezpečovacího zařízení za 1 týden rozšíření základní sestavy</t>
  </si>
  <si>
    <t>1106095479</t>
  </si>
  <si>
    <t>Pronájem přechodného dopravního značení při vypnutí přejezdového zabezpečovacího zařízení za 1 týden rozšíření základní sestavy - pro značení jednoduché komunikace (tj. bez křižovatky poblíž přejezdu), křížící žel. trať</t>
  </si>
  <si>
    <t>-139800912</t>
  </si>
  <si>
    <t>7591505032</t>
  </si>
  <si>
    <t>Osazení přechodného dopravního značení při vypnutí přejezdového zabezpečovacího zařízení rozšíření základní sestavy</t>
  </si>
  <si>
    <t>1014232542</t>
  </si>
  <si>
    <t>Osazení přechodného dopravního značení při vypnutí přejezdového zabezpečovacího zařízení rozšíření základní sestavy - pro značení jednoduché komunikace (tj. bez křižovatky poblíž přejezdu), křížící žel. trať</t>
  </si>
  <si>
    <t>-377111179</t>
  </si>
  <si>
    <t>753770850</t>
  </si>
  <si>
    <t>258767251</t>
  </si>
  <si>
    <t>1791909249</t>
  </si>
  <si>
    <t>-574097819</t>
  </si>
  <si>
    <t>2107438870</t>
  </si>
  <si>
    <t>-1480431136</t>
  </si>
  <si>
    <t>505508524</t>
  </si>
  <si>
    <t>-307821757</t>
  </si>
  <si>
    <t>1986912543</t>
  </si>
  <si>
    <t>-86786352</t>
  </si>
  <si>
    <t>-1091360507</t>
  </si>
  <si>
    <t>145801308</t>
  </si>
  <si>
    <t>-895335228</t>
  </si>
  <si>
    <t>-1932700894</t>
  </si>
  <si>
    <t>1648582552</t>
  </si>
  <si>
    <t>1125701837</t>
  </si>
  <si>
    <t>1014840898</t>
  </si>
  <si>
    <t>678254880</t>
  </si>
  <si>
    <t>-532242502</t>
  </si>
  <si>
    <t>-610875356</t>
  </si>
  <si>
    <t>814761665</t>
  </si>
  <si>
    <t>-82304407</t>
  </si>
  <si>
    <t>1555114507</t>
  </si>
  <si>
    <t>-789271822</t>
  </si>
  <si>
    <t>636492770</t>
  </si>
  <si>
    <t>-1181014259</t>
  </si>
  <si>
    <t>-558858251</t>
  </si>
  <si>
    <t>-1536615573</t>
  </si>
  <si>
    <t>-1017474486</t>
  </si>
  <si>
    <t>959858718</t>
  </si>
  <si>
    <t>-1595857745</t>
  </si>
  <si>
    <t>-1882090485</t>
  </si>
  <si>
    <t>-858447467</t>
  </si>
  <si>
    <t>-1278565549</t>
  </si>
  <si>
    <t>-611211788</t>
  </si>
  <si>
    <t>-1036591757</t>
  </si>
  <si>
    <t>-1442045719</t>
  </si>
  <si>
    <t>1774599711</t>
  </si>
  <si>
    <t>-719655045</t>
  </si>
  <si>
    <t>560173965</t>
  </si>
  <si>
    <t>-1007295326</t>
  </si>
  <si>
    <t>-754490403</t>
  </si>
  <si>
    <t>-441393936</t>
  </si>
  <si>
    <t>730616274</t>
  </si>
  <si>
    <t>1017483898</t>
  </si>
  <si>
    <t>-126978137</t>
  </si>
  <si>
    <t>-1793587114</t>
  </si>
  <si>
    <t>-512375102</t>
  </si>
  <si>
    <t>1200838823</t>
  </si>
  <si>
    <t>1846190193</t>
  </si>
  <si>
    <t>1575550583</t>
  </si>
  <si>
    <t>979769048</t>
  </si>
  <si>
    <t>-595217236</t>
  </si>
  <si>
    <t>-1761811624</t>
  </si>
  <si>
    <t>-182002904</t>
  </si>
  <si>
    <t>-1963041911</t>
  </si>
  <si>
    <t>-295044580</t>
  </si>
  <si>
    <t>-728776842</t>
  </si>
  <si>
    <t>-549287104</t>
  </si>
  <si>
    <t>46916603</t>
  </si>
  <si>
    <t>1772674859</t>
  </si>
  <si>
    <t>-908109326</t>
  </si>
  <si>
    <t>45209122</t>
  </si>
  <si>
    <t>1693087713</t>
  </si>
  <si>
    <t>PS 05.2 - Zemní práce - ÚRS</t>
  </si>
  <si>
    <t>631825137</t>
  </si>
  <si>
    <t>-299406576</t>
  </si>
  <si>
    <t>936161741</t>
  </si>
  <si>
    <t>2024017635</t>
  </si>
  <si>
    <t>50236637</t>
  </si>
  <si>
    <t>-2076875634</t>
  </si>
  <si>
    <t>677787561</t>
  </si>
  <si>
    <t>-1165076079</t>
  </si>
  <si>
    <t>-1985273842</t>
  </si>
  <si>
    <t>-773525020</t>
  </si>
  <si>
    <t>251041835</t>
  </si>
  <si>
    <t>-268293058</t>
  </si>
  <si>
    <t>VON - Vedlejší a ostatní náklady</t>
  </si>
  <si>
    <t>VRN - Vedlejší rozpočtové náklady</t>
  </si>
  <si>
    <t>VRN</t>
  </si>
  <si>
    <t>Vedlejší rozpočtové náklady</t>
  </si>
  <si>
    <t>022101001</t>
  </si>
  <si>
    <t>Geodetické práce Geodetické práce před opravou</t>
  </si>
  <si>
    <t>%</t>
  </si>
  <si>
    <t>-1085032746</t>
  </si>
  <si>
    <t>022101011</t>
  </si>
  <si>
    <t>Geodetické práce Geodetické práce v průběhu opravy</t>
  </si>
  <si>
    <t>-1890664462</t>
  </si>
  <si>
    <t>022101021</t>
  </si>
  <si>
    <t>Geodetické práce Geodetické práce po ukončení opravy</t>
  </si>
  <si>
    <t>1976427313</t>
  </si>
  <si>
    <t>023101031</t>
  </si>
  <si>
    <t>Projektové práce Projektové práce v rozsahu ZRN (vyjma dále jmenované práce) přes 5 do 20 mil. Kč</t>
  </si>
  <si>
    <t>1594161631</t>
  </si>
  <si>
    <t>023122001</t>
  </si>
  <si>
    <t>Projektové práce Projektová dokumentace - přípravné práce Projekt opravy zabezpečovacích, sdělovacích, elektrických zařízení</t>
  </si>
  <si>
    <t>-169959578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</si>
  <si>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</si>
  <si>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Poznámka k souboru cen:_x000D_
V sazbě jsou započteny náklady na vyhotovení projektové dokumentace podle vyhlášky číslo 499/2006 Sb., a vyhlášky 146/2008 Sb., v rozsahu pro povolení stavby podle požadavku objednatele.</t>
  </si>
  <si>
    <t>023131011</t>
  </si>
  <si>
    <t>Projektové práce Dokumentace skutečného provedení zabezpečovacích, sdělovacích, elektrických zařízení</t>
  </si>
  <si>
    <t>-968008022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</si>
  <si>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</si>
  <si>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Poznámka k souboru cen:_x000D_
V sazbě jsou obsaženy náklady na zaměření a vyhotovení dokumentace skutečného provedení elektrických zařízení dle vyhlášky 146/2008 Sb. včetně zpracování dat v digitální podobě v otevřené formě a její předání objednateli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</si>
  <si>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</si>
  <si>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</si>
  <si>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1453411830</t>
  </si>
  <si>
    <t>033121001</t>
  </si>
  <si>
    <t>Provozní vlivy Rušení prací železničním provozem širá trať nebo dopravny s kolejovým rozvětvením s počtem vlaků za směnu 8,5 hod. do 25</t>
  </si>
  <si>
    <t>839080780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</si>
</sst>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0" fillId="0" borderId="12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horizontal="left" vertical="center" wrapText="1"/>
    </xf>
    <xf numFmtId="0" fontId="19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4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19" fillId="4" borderId="8" xfId="0" applyFont="1" applyFill="1" applyBorder="1" applyAlignment="1" applyProtection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3"/>
  <sheetViews>
    <sheetView showGridLines="0" tabSelected="1" workbookViewId="0">
      <selection activeCell="AN8" sqref="AN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256"/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F2" s="256"/>
      <c r="BG2" s="256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pans="1:74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40" t="s">
        <v>15</v>
      </c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K5" s="241"/>
      <c r="AL5" s="241"/>
      <c r="AM5" s="241"/>
      <c r="AN5" s="241"/>
      <c r="AO5" s="241"/>
      <c r="AP5" s="19"/>
      <c r="AQ5" s="19"/>
      <c r="AR5" s="17"/>
      <c r="BG5" s="237" t="s">
        <v>16</v>
      </c>
      <c r="BS5" s="14" t="s">
        <v>7</v>
      </c>
    </row>
    <row r="6" spans="1:74" s="1" customFormat="1" ht="36.950000000000003" customHeight="1">
      <c r="B6" s="18"/>
      <c r="C6" s="19"/>
      <c r="D6" s="25" t="s">
        <v>17</v>
      </c>
      <c r="E6" s="19"/>
      <c r="F6" s="19"/>
      <c r="G6" s="19"/>
      <c r="H6" s="19"/>
      <c r="I6" s="19"/>
      <c r="J6" s="19"/>
      <c r="K6" s="242" t="s">
        <v>18</v>
      </c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G6" s="241"/>
      <c r="AH6" s="241"/>
      <c r="AI6" s="241"/>
      <c r="AJ6" s="241"/>
      <c r="AK6" s="241"/>
      <c r="AL6" s="241"/>
      <c r="AM6" s="241"/>
      <c r="AN6" s="241"/>
      <c r="AO6" s="241"/>
      <c r="AP6" s="19"/>
      <c r="AQ6" s="19"/>
      <c r="AR6" s="17"/>
      <c r="BG6" s="238"/>
      <c r="BS6" s="14" t="s">
        <v>7</v>
      </c>
    </row>
    <row r="7" spans="1:74" s="1" customFormat="1" ht="12" customHeight="1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</v>
      </c>
      <c r="AO7" s="19"/>
      <c r="AP7" s="19"/>
      <c r="AQ7" s="19"/>
      <c r="AR7" s="17"/>
      <c r="BG7" s="238"/>
      <c r="BS7" s="14" t="s">
        <v>7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/>
      <c r="AO8" s="19"/>
      <c r="AP8" s="19"/>
      <c r="AQ8" s="19"/>
      <c r="AR8" s="17"/>
      <c r="BG8" s="238"/>
      <c r="BS8" s="14" t="s">
        <v>7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38"/>
      <c r="BS9" s="14" t="s">
        <v>7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G10" s="238"/>
      <c r="BS10" s="14" t="s">
        <v>7</v>
      </c>
    </row>
    <row r="11" spans="1:74" s="1" customFormat="1" ht="18.399999999999999" customHeight="1">
      <c r="B11" s="18"/>
      <c r="C11" s="19"/>
      <c r="D11" s="19"/>
      <c r="E11" s="24" t="s">
        <v>22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G11" s="238"/>
      <c r="BS11" s="14" t="s">
        <v>7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38"/>
      <c r="BS12" s="14" t="s">
        <v>7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28</v>
      </c>
      <c r="AO13" s="19"/>
      <c r="AP13" s="19"/>
      <c r="AQ13" s="19"/>
      <c r="AR13" s="17"/>
      <c r="BG13" s="238"/>
      <c r="BS13" s="14" t="s">
        <v>7</v>
      </c>
    </row>
    <row r="14" spans="1:74" ht="12.75">
      <c r="B14" s="18"/>
      <c r="C14" s="19"/>
      <c r="D14" s="19"/>
      <c r="E14" s="243" t="s">
        <v>28</v>
      </c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G14" s="238"/>
      <c r="BS14" s="14" t="s">
        <v>7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38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G16" s="238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G17" s="238"/>
      <c r="BS17" s="14" t="s">
        <v>5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38"/>
      <c r="BS18" s="14" t="s">
        <v>7</v>
      </c>
    </row>
    <row r="19" spans="1:71" s="1" customFormat="1" ht="12" customHeight="1">
      <c r="B19" s="18"/>
      <c r="C19" s="19"/>
      <c r="D19" s="26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G19" s="238"/>
      <c r="BS19" s="14" t="s">
        <v>7</v>
      </c>
    </row>
    <row r="20" spans="1:71" s="1" customFormat="1" ht="18.399999999999999" customHeight="1">
      <c r="B20" s="18"/>
      <c r="C20" s="19"/>
      <c r="D20" s="19"/>
      <c r="E20" s="24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G20" s="238"/>
      <c r="BS20" s="14" t="s">
        <v>5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38"/>
    </row>
    <row r="22" spans="1:71" s="1" customFormat="1" ht="12" customHeight="1">
      <c r="B22" s="18"/>
      <c r="C22" s="19"/>
      <c r="D22" s="26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38"/>
    </row>
    <row r="23" spans="1:71" s="1" customFormat="1" ht="16.5" customHeight="1">
      <c r="B23" s="18"/>
      <c r="C23" s="19"/>
      <c r="D23" s="19"/>
      <c r="E23" s="245" t="s">
        <v>1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O23" s="19"/>
      <c r="AP23" s="19"/>
      <c r="AQ23" s="19"/>
      <c r="AR23" s="17"/>
      <c r="BG23" s="238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38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G25" s="238"/>
    </row>
    <row r="26" spans="1:71" s="2" customFormat="1" ht="25.9" customHeight="1">
      <c r="A26" s="31"/>
      <c r="B26" s="32"/>
      <c r="C26" s="33"/>
      <c r="D26" s="34" t="s">
        <v>32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6">
        <f>ROUND(AG94,2)</f>
        <v>0</v>
      </c>
      <c r="AL26" s="247"/>
      <c r="AM26" s="247"/>
      <c r="AN26" s="247"/>
      <c r="AO26" s="247"/>
      <c r="AP26" s="33"/>
      <c r="AQ26" s="33"/>
      <c r="AR26" s="36"/>
      <c r="BG26" s="238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G27" s="238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48" t="s">
        <v>33</v>
      </c>
      <c r="M28" s="248"/>
      <c r="N28" s="248"/>
      <c r="O28" s="248"/>
      <c r="P28" s="248"/>
      <c r="Q28" s="33"/>
      <c r="R28" s="33"/>
      <c r="S28" s="33"/>
      <c r="T28" s="33"/>
      <c r="U28" s="33"/>
      <c r="V28" s="33"/>
      <c r="W28" s="248" t="s">
        <v>34</v>
      </c>
      <c r="X28" s="248"/>
      <c r="Y28" s="248"/>
      <c r="Z28" s="248"/>
      <c r="AA28" s="248"/>
      <c r="AB28" s="248"/>
      <c r="AC28" s="248"/>
      <c r="AD28" s="248"/>
      <c r="AE28" s="248"/>
      <c r="AF28" s="33"/>
      <c r="AG28" s="33"/>
      <c r="AH28" s="33"/>
      <c r="AI28" s="33"/>
      <c r="AJ28" s="33"/>
      <c r="AK28" s="248" t="s">
        <v>35</v>
      </c>
      <c r="AL28" s="248"/>
      <c r="AM28" s="248"/>
      <c r="AN28" s="248"/>
      <c r="AO28" s="248"/>
      <c r="AP28" s="33"/>
      <c r="AQ28" s="33"/>
      <c r="AR28" s="36"/>
      <c r="BG28" s="238"/>
    </row>
    <row r="29" spans="1:71" s="3" customFormat="1" ht="14.45" customHeight="1">
      <c r="B29" s="37"/>
      <c r="C29" s="38"/>
      <c r="D29" s="26" t="s">
        <v>36</v>
      </c>
      <c r="E29" s="38"/>
      <c r="F29" s="26" t="s">
        <v>37</v>
      </c>
      <c r="G29" s="38"/>
      <c r="H29" s="38"/>
      <c r="I29" s="38"/>
      <c r="J29" s="38"/>
      <c r="K29" s="38"/>
      <c r="L29" s="251">
        <v>0.21</v>
      </c>
      <c r="M29" s="250"/>
      <c r="N29" s="250"/>
      <c r="O29" s="250"/>
      <c r="P29" s="250"/>
      <c r="Q29" s="38"/>
      <c r="R29" s="38"/>
      <c r="S29" s="38"/>
      <c r="T29" s="38"/>
      <c r="U29" s="38"/>
      <c r="V29" s="38"/>
      <c r="W29" s="249">
        <f>ROUND(BB94, 2)</f>
        <v>0</v>
      </c>
      <c r="X29" s="250"/>
      <c r="Y29" s="250"/>
      <c r="Z29" s="250"/>
      <c r="AA29" s="250"/>
      <c r="AB29" s="250"/>
      <c r="AC29" s="250"/>
      <c r="AD29" s="250"/>
      <c r="AE29" s="250"/>
      <c r="AF29" s="38"/>
      <c r="AG29" s="38"/>
      <c r="AH29" s="38"/>
      <c r="AI29" s="38"/>
      <c r="AJ29" s="38"/>
      <c r="AK29" s="249">
        <f>ROUND(AX94, 2)</f>
        <v>0</v>
      </c>
      <c r="AL29" s="250"/>
      <c r="AM29" s="250"/>
      <c r="AN29" s="250"/>
      <c r="AO29" s="250"/>
      <c r="AP29" s="38"/>
      <c r="AQ29" s="38"/>
      <c r="AR29" s="39"/>
      <c r="BG29" s="239"/>
    </row>
    <row r="30" spans="1:71" s="3" customFormat="1" ht="14.45" customHeight="1">
      <c r="B30" s="37"/>
      <c r="C30" s="38"/>
      <c r="D30" s="38"/>
      <c r="E30" s="38"/>
      <c r="F30" s="26" t="s">
        <v>38</v>
      </c>
      <c r="G30" s="38"/>
      <c r="H30" s="38"/>
      <c r="I30" s="38"/>
      <c r="J30" s="38"/>
      <c r="K30" s="38"/>
      <c r="L30" s="251">
        <v>0.15</v>
      </c>
      <c r="M30" s="250"/>
      <c r="N30" s="250"/>
      <c r="O30" s="250"/>
      <c r="P30" s="250"/>
      <c r="Q30" s="38"/>
      <c r="R30" s="38"/>
      <c r="S30" s="38"/>
      <c r="T30" s="38"/>
      <c r="U30" s="38"/>
      <c r="V30" s="38"/>
      <c r="W30" s="249">
        <f>ROUND(BC94, 2)</f>
        <v>0</v>
      </c>
      <c r="X30" s="250"/>
      <c r="Y30" s="250"/>
      <c r="Z30" s="250"/>
      <c r="AA30" s="250"/>
      <c r="AB30" s="250"/>
      <c r="AC30" s="250"/>
      <c r="AD30" s="250"/>
      <c r="AE30" s="250"/>
      <c r="AF30" s="38"/>
      <c r="AG30" s="38"/>
      <c r="AH30" s="38"/>
      <c r="AI30" s="38"/>
      <c r="AJ30" s="38"/>
      <c r="AK30" s="249">
        <f>ROUND(AY94, 2)</f>
        <v>0</v>
      </c>
      <c r="AL30" s="250"/>
      <c r="AM30" s="250"/>
      <c r="AN30" s="250"/>
      <c r="AO30" s="250"/>
      <c r="AP30" s="38"/>
      <c r="AQ30" s="38"/>
      <c r="AR30" s="39"/>
      <c r="BG30" s="239"/>
    </row>
    <row r="31" spans="1:71" s="3" customFormat="1" ht="14.45" hidden="1" customHeight="1">
      <c r="B31" s="37"/>
      <c r="C31" s="38"/>
      <c r="D31" s="38"/>
      <c r="E31" s="38"/>
      <c r="F31" s="26" t="s">
        <v>39</v>
      </c>
      <c r="G31" s="38"/>
      <c r="H31" s="38"/>
      <c r="I31" s="38"/>
      <c r="J31" s="38"/>
      <c r="K31" s="38"/>
      <c r="L31" s="251">
        <v>0.21</v>
      </c>
      <c r="M31" s="250"/>
      <c r="N31" s="250"/>
      <c r="O31" s="250"/>
      <c r="P31" s="250"/>
      <c r="Q31" s="38"/>
      <c r="R31" s="38"/>
      <c r="S31" s="38"/>
      <c r="T31" s="38"/>
      <c r="U31" s="38"/>
      <c r="V31" s="38"/>
      <c r="W31" s="249">
        <f>ROUND(BD94, 2)</f>
        <v>0</v>
      </c>
      <c r="X31" s="250"/>
      <c r="Y31" s="250"/>
      <c r="Z31" s="250"/>
      <c r="AA31" s="250"/>
      <c r="AB31" s="250"/>
      <c r="AC31" s="250"/>
      <c r="AD31" s="250"/>
      <c r="AE31" s="250"/>
      <c r="AF31" s="38"/>
      <c r="AG31" s="38"/>
      <c r="AH31" s="38"/>
      <c r="AI31" s="38"/>
      <c r="AJ31" s="38"/>
      <c r="AK31" s="249">
        <v>0</v>
      </c>
      <c r="AL31" s="250"/>
      <c r="AM31" s="250"/>
      <c r="AN31" s="250"/>
      <c r="AO31" s="250"/>
      <c r="AP31" s="38"/>
      <c r="AQ31" s="38"/>
      <c r="AR31" s="39"/>
      <c r="BG31" s="239"/>
    </row>
    <row r="32" spans="1:71" s="3" customFormat="1" ht="14.45" hidden="1" customHeight="1">
      <c r="B32" s="37"/>
      <c r="C32" s="38"/>
      <c r="D32" s="38"/>
      <c r="E32" s="38"/>
      <c r="F32" s="26" t="s">
        <v>40</v>
      </c>
      <c r="G32" s="38"/>
      <c r="H32" s="38"/>
      <c r="I32" s="38"/>
      <c r="J32" s="38"/>
      <c r="K32" s="38"/>
      <c r="L32" s="251">
        <v>0.15</v>
      </c>
      <c r="M32" s="250"/>
      <c r="N32" s="250"/>
      <c r="O32" s="250"/>
      <c r="P32" s="250"/>
      <c r="Q32" s="38"/>
      <c r="R32" s="38"/>
      <c r="S32" s="38"/>
      <c r="T32" s="38"/>
      <c r="U32" s="38"/>
      <c r="V32" s="38"/>
      <c r="W32" s="249">
        <f>ROUND(BE94, 2)</f>
        <v>0</v>
      </c>
      <c r="X32" s="250"/>
      <c r="Y32" s="250"/>
      <c r="Z32" s="250"/>
      <c r="AA32" s="250"/>
      <c r="AB32" s="250"/>
      <c r="AC32" s="250"/>
      <c r="AD32" s="250"/>
      <c r="AE32" s="250"/>
      <c r="AF32" s="38"/>
      <c r="AG32" s="38"/>
      <c r="AH32" s="38"/>
      <c r="AI32" s="38"/>
      <c r="AJ32" s="38"/>
      <c r="AK32" s="249">
        <v>0</v>
      </c>
      <c r="AL32" s="250"/>
      <c r="AM32" s="250"/>
      <c r="AN32" s="250"/>
      <c r="AO32" s="250"/>
      <c r="AP32" s="38"/>
      <c r="AQ32" s="38"/>
      <c r="AR32" s="39"/>
      <c r="BG32" s="239"/>
    </row>
    <row r="33" spans="1:59" s="3" customFormat="1" ht="14.45" hidden="1" customHeight="1">
      <c r="B33" s="37"/>
      <c r="C33" s="38"/>
      <c r="D33" s="38"/>
      <c r="E33" s="38"/>
      <c r="F33" s="26" t="s">
        <v>41</v>
      </c>
      <c r="G33" s="38"/>
      <c r="H33" s="38"/>
      <c r="I33" s="38"/>
      <c r="J33" s="38"/>
      <c r="K33" s="38"/>
      <c r="L33" s="251">
        <v>0</v>
      </c>
      <c r="M33" s="250"/>
      <c r="N33" s="250"/>
      <c r="O33" s="250"/>
      <c r="P33" s="250"/>
      <c r="Q33" s="38"/>
      <c r="R33" s="38"/>
      <c r="S33" s="38"/>
      <c r="T33" s="38"/>
      <c r="U33" s="38"/>
      <c r="V33" s="38"/>
      <c r="W33" s="249">
        <f>ROUND(BF94, 2)</f>
        <v>0</v>
      </c>
      <c r="X33" s="250"/>
      <c r="Y33" s="250"/>
      <c r="Z33" s="250"/>
      <c r="AA33" s="250"/>
      <c r="AB33" s="250"/>
      <c r="AC33" s="250"/>
      <c r="AD33" s="250"/>
      <c r="AE33" s="250"/>
      <c r="AF33" s="38"/>
      <c r="AG33" s="38"/>
      <c r="AH33" s="38"/>
      <c r="AI33" s="38"/>
      <c r="AJ33" s="38"/>
      <c r="AK33" s="249">
        <v>0</v>
      </c>
      <c r="AL33" s="250"/>
      <c r="AM33" s="250"/>
      <c r="AN33" s="250"/>
      <c r="AO33" s="250"/>
      <c r="AP33" s="38"/>
      <c r="AQ33" s="38"/>
      <c r="AR33" s="39"/>
      <c r="BG33" s="239"/>
    </row>
    <row r="34" spans="1:59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G34" s="238"/>
    </row>
    <row r="35" spans="1:59" s="2" customFormat="1" ht="25.9" customHeight="1">
      <c r="A35" s="31"/>
      <c r="B35" s="32"/>
      <c r="C35" s="40"/>
      <c r="D35" s="41" t="s">
        <v>42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43</v>
      </c>
      <c r="U35" s="42"/>
      <c r="V35" s="42"/>
      <c r="W35" s="42"/>
      <c r="X35" s="255" t="s">
        <v>44</v>
      </c>
      <c r="Y35" s="253"/>
      <c r="Z35" s="253"/>
      <c r="AA35" s="253"/>
      <c r="AB35" s="253"/>
      <c r="AC35" s="42"/>
      <c r="AD35" s="42"/>
      <c r="AE35" s="42"/>
      <c r="AF35" s="42"/>
      <c r="AG35" s="42"/>
      <c r="AH35" s="42"/>
      <c r="AI35" s="42"/>
      <c r="AJ35" s="42"/>
      <c r="AK35" s="252">
        <f>SUM(AK26:AK33)</f>
        <v>0</v>
      </c>
      <c r="AL35" s="253"/>
      <c r="AM35" s="253"/>
      <c r="AN35" s="253"/>
      <c r="AO35" s="254"/>
      <c r="AP35" s="40"/>
      <c r="AQ35" s="40"/>
      <c r="AR35" s="36"/>
      <c r="BG35" s="31"/>
    </row>
    <row r="36" spans="1:59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G36" s="31"/>
    </row>
    <row r="37" spans="1:59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G37" s="31"/>
    </row>
    <row r="38" spans="1:59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9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9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9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9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9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9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9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9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9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9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9" s="2" customFormat="1" ht="14.45" customHeight="1">
      <c r="B49" s="44"/>
      <c r="C49" s="45"/>
      <c r="D49" s="46" t="s">
        <v>45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46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9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9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9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9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9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9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9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9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9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9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9" s="2" customFormat="1" ht="12.75">
      <c r="A60" s="31"/>
      <c r="B60" s="32"/>
      <c r="C60" s="33"/>
      <c r="D60" s="49" t="s">
        <v>47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48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47</v>
      </c>
      <c r="AI60" s="35"/>
      <c r="AJ60" s="35"/>
      <c r="AK60" s="35"/>
      <c r="AL60" s="35"/>
      <c r="AM60" s="49" t="s">
        <v>48</v>
      </c>
      <c r="AN60" s="35"/>
      <c r="AO60" s="35"/>
      <c r="AP60" s="33"/>
      <c r="AQ60" s="33"/>
      <c r="AR60" s="36"/>
      <c r="BG60" s="31"/>
    </row>
    <row r="61" spans="1:59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9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9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9" s="2" customFormat="1" ht="12.75">
      <c r="A64" s="31"/>
      <c r="B64" s="32"/>
      <c r="C64" s="33"/>
      <c r="D64" s="46" t="s">
        <v>49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50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G64" s="31"/>
    </row>
    <row r="65" spans="1:59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9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9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9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9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9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9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9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9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9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9" s="2" customFormat="1" ht="12.75">
      <c r="A75" s="31"/>
      <c r="B75" s="32"/>
      <c r="C75" s="33"/>
      <c r="D75" s="49" t="s">
        <v>47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48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47</v>
      </c>
      <c r="AI75" s="35"/>
      <c r="AJ75" s="35"/>
      <c r="AK75" s="35"/>
      <c r="AL75" s="35"/>
      <c r="AM75" s="49" t="s">
        <v>48</v>
      </c>
      <c r="AN75" s="35"/>
      <c r="AO75" s="35"/>
      <c r="AP75" s="33"/>
      <c r="AQ75" s="33"/>
      <c r="AR75" s="36"/>
      <c r="BG75" s="31"/>
    </row>
    <row r="76" spans="1:59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G76" s="31"/>
    </row>
    <row r="77" spans="1:59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G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G81" s="31"/>
    </row>
    <row r="82" spans="1:91" s="2" customFormat="1" ht="24.95" customHeight="1">
      <c r="A82" s="31"/>
      <c r="B82" s="32"/>
      <c r="C82" s="20" t="s">
        <v>51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G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G83" s="31"/>
    </row>
    <row r="84" spans="1:91" s="4" customFormat="1" ht="12" customHeight="1">
      <c r="B84" s="55"/>
      <c r="C84" s="26" t="s">
        <v>14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633180329/2020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17</v>
      </c>
      <c r="D85" s="60"/>
      <c r="E85" s="60"/>
      <c r="F85" s="60"/>
      <c r="G85" s="60"/>
      <c r="H85" s="60"/>
      <c r="I85" s="60"/>
      <c r="J85" s="60"/>
      <c r="K85" s="60"/>
      <c r="L85" s="234" t="str">
        <f>K6</f>
        <v>Oprava PZS na trati Staré Město u UH - Vlárský průsmyk a Kojetín - Valašské Meziříčí</v>
      </c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5"/>
      <c r="AH85" s="235"/>
      <c r="AI85" s="235"/>
      <c r="AJ85" s="235"/>
      <c r="AK85" s="235"/>
      <c r="AL85" s="235"/>
      <c r="AM85" s="235"/>
      <c r="AN85" s="235"/>
      <c r="AO85" s="235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G86" s="31"/>
    </row>
    <row r="87" spans="1:91" s="2" customFormat="1" ht="12" customHeight="1">
      <c r="A87" s="31"/>
      <c r="B87" s="32"/>
      <c r="C87" s="26" t="s">
        <v>21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23</v>
      </c>
      <c r="AJ87" s="33"/>
      <c r="AK87" s="33"/>
      <c r="AL87" s="33"/>
      <c r="AM87" s="262" t="str">
        <f>IF(AN8= "","",AN8)</f>
        <v/>
      </c>
      <c r="AN87" s="262"/>
      <c r="AO87" s="33"/>
      <c r="AP87" s="33"/>
      <c r="AQ87" s="33"/>
      <c r="AR87" s="36"/>
      <c r="BG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G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63" t="str">
        <f>IF(E17="","",E17)</f>
        <v xml:space="preserve"> </v>
      </c>
      <c r="AN89" s="264"/>
      <c r="AO89" s="264"/>
      <c r="AP89" s="264"/>
      <c r="AQ89" s="33"/>
      <c r="AR89" s="36"/>
      <c r="AS89" s="267" t="s">
        <v>52</v>
      </c>
      <c r="AT89" s="268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5"/>
      <c r="BG89" s="31"/>
    </row>
    <row r="90" spans="1:91" s="2" customFormat="1" ht="15.2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30</v>
      </c>
      <c r="AJ90" s="33"/>
      <c r="AK90" s="33"/>
      <c r="AL90" s="33"/>
      <c r="AM90" s="263" t="str">
        <f>IF(E20="","",E20)</f>
        <v xml:space="preserve"> </v>
      </c>
      <c r="AN90" s="264"/>
      <c r="AO90" s="264"/>
      <c r="AP90" s="264"/>
      <c r="AQ90" s="33"/>
      <c r="AR90" s="36"/>
      <c r="AS90" s="269"/>
      <c r="AT90" s="270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7"/>
      <c r="BG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71"/>
      <c r="AT91" s="272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9"/>
      <c r="BG91" s="31"/>
    </row>
    <row r="92" spans="1:91" s="2" customFormat="1" ht="29.25" customHeight="1">
      <c r="A92" s="31"/>
      <c r="B92" s="32"/>
      <c r="C92" s="229" t="s">
        <v>53</v>
      </c>
      <c r="D92" s="230"/>
      <c r="E92" s="230"/>
      <c r="F92" s="230"/>
      <c r="G92" s="230"/>
      <c r="H92" s="70"/>
      <c r="I92" s="233" t="s">
        <v>54</v>
      </c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30"/>
      <c r="Z92" s="230"/>
      <c r="AA92" s="230"/>
      <c r="AB92" s="230"/>
      <c r="AC92" s="230"/>
      <c r="AD92" s="230"/>
      <c r="AE92" s="230"/>
      <c r="AF92" s="230"/>
      <c r="AG92" s="261" t="s">
        <v>55</v>
      </c>
      <c r="AH92" s="230"/>
      <c r="AI92" s="230"/>
      <c r="AJ92" s="230"/>
      <c r="AK92" s="230"/>
      <c r="AL92" s="230"/>
      <c r="AM92" s="230"/>
      <c r="AN92" s="233" t="s">
        <v>56</v>
      </c>
      <c r="AO92" s="230"/>
      <c r="AP92" s="266"/>
      <c r="AQ92" s="71" t="s">
        <v>57</v>
      </c>
      <c r="AR92" s="36"/>
      <c r="AS92" s="72" t="s">
        <v>58</v>
      </c>
      <c r="AT92" s="73" t="s">
        <v>59</v>
      </c>
      <c r="AU92" s="73" t="s">
        <v>60</v>
      </c>
      <c r="AV92" s="73" t="s">
        <v>61</v>
      </c>
      <c r="AW92" s="73" t="s">
        <v>62</v>
      </c>
      <c r="AX92" s="73" t="s">
        <v>63</v>
      </c>
      <c r="AY92" s="73" t="s">
        <v>64</v>
      </c>
      <c r="AZ92" s="73" t="s">
        <v>65</v>
      </c>
      <c r="BA92" s="73" t="s">
        <v>66</v>
      </c>
      <c r="BB92" s="73" t="s">
        <v>67</v>
      </c>
      <c r="BC92" s="73" t="s">
        <v>68</v>
      </c>
      <c r="BD92" s="73" t="s">
        <v>69</v>
      </c>
      <c r="BE92" s="73" t="s">
        <v>70</v>
      </c>
      <c r="BF92" s="74" t="s">
        <v>71</v>
      </c>
      <c r="BG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7"/>
      <c r="BG93" s="31"/>
    </row>
    <row r="94" spans="1:91" s="6" customFormat="1" ht="32.450000000000003" customHeight="1">
      <c r="B94" s="78"/>
      <c r="C94" s="79" t="s">
        <v>72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36">
        <f>ROUND(AG95+AG98+AG101+AG104+AG108+AG111,2)</f>
        <v>0</v>
      </c>
      <c r="AH94" s="236"/>
      <c r="AI94" s="236"/>
      <c r="AJ94" s="236"/>
      <c r="AK94" s="236"/>
      <c r="AL94" s="236"/>
      <c r="AM94" s="236"/>
      <c r="AN94" s="273">
        <f t="shared" ref="AN94:AN111" si="0">SUM(AG94,AV94)</f>
        <v>0</v>
      </c>
      <c r="AO94" s="273"/>
      <c r="AP94" s="273"/>
      <c r="AQ94" s="82" t="s">
        <v>1</v>
      </c>
      <c r="AR94" s="83"/>
      <c r="AS94" s="84">
        <f>ROUND(AS95+AS98+AS101+AS104+AS108+AS111,2)</f>
        <v>0</v>
      </c>
      <c r="AT94" s="85">
        <f>ROUND(AT95+AT98+AT101+AT104+AT108+AT111,2)</f>
        <v>0</v>
      </c>
      <c r="AU94" s="86">
        <f>ROUND(AU95+AU98+AU101+AU104+AU108+AU111,2)</f>
        <v>0</v>
      </c>
      <c r="AV94" s="86">
        <f t="shared" ref="AV94:AV111" si="1">ROUND(SUM(AX94:AY94),2)</f>
        <v>0</v>
      </c>
      <c r="AW94" s="87">
        <f>ROUND(AW95+AW98+AW101+AW104+AW108+AW111,5)</f>
        <v>0</v>
      </c>
      <c r="AX94" s="86">
        <f>ROUND(BB94*L29,2)</f>
        <v>0</v>
      </c>
      <c r="AY94" s="86">
        <f>ROUND(BC94*L30,2)</f>
        <v>0</v>
      </c>
      <c r="AZ94" s="86">
        <f>ROUND(BD94*L29,2)</f>
        <v>0</v>
      </c>
      <c r="BA94" s="86">
        <f>ROUND(BE94*L30,2)</f>
        <v>0</v>
      </c>
      <c r="BB94" s="86">
        <f>ROUND(BB95+BB98+BB101+BB104+BB108+BB111,2)</f>
        <v>0</v>
      </c>
      <c r="BC94" s="86">
        <f>ROUND(BC95+BC98+BC101+BC104+BC108+BC111,2)</f>
        <v>0</v>
      </c>
      <c r="BD94" s="86">
        <f>ROUND(BD95+BD98+BD101+BD104+BD108+BD111,2)</f>
        <v>0</v>
      </c>
      <c r="BE94" s="86">
        <f>ROUND(BE95+BE98+BE101+BE104+BE108+BE111,2)</f>
        <v>0</v>
      </c>
      <c r="BF94" s="88">
        <f>ROUND(BF95+BF98+BF101+BF104+BF108+BF111,2)</f>
        <v>0</v>
      </c>
      <c r="BS94" s="89" t="s">
        <v>73</v>
      </c>
      <c r="BT94" s="89" t="s">
        <v>74</v>
      </c>
      <c r="BU94" s="90" t="s">
        <v>75</v>
      </c>
      <c r="BV94" s="89" t="s">
        <v>76</v>
      </c>
      <c r="BW94" s="89" t="s">
        <v>6</v>
      </c>
      <c r="BX94" s="89" t="s">
        <v>77</v>
      </c>
      <c r="CL94" s="89" t="s">
        <v>1</v>
      </c>
    </row>
    <row r="95" spans="1:91" s="7" customFormat="1" ht="24.75" customHeight="1">
      <c r="B95" s="91"/>
      <c r="C95" s="92"/>
      <c r="D95" s="231" t="s">
        <v>78</v>
      </c>
      <c r="E95" s="231"/>
      <c r="F95" s="231"/>
      <c r="G95" s="231"/>
      <c r="H95" s="231"/>
      <c r="I95" s="93"/>
      <c r="J95" s="231" t="s">
        <v>79</v>
      </c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31"/>
      <c r="Z95" s="231"/>
      <c r="AA95" s="231"/>
      <c r="AB95" s="231"/>
      <c r="AC95" s="231"/>
      <c r="AD95" s="231"/>
      <c r="AE95" s="231"/>
      <c r="AF95" s="231"/>
      <c r="AG95" s="257">
        <f>ROUND(SUM(AG96:AG97),2)</f>
        <v>0</v>
      </c>
      <c r="AH95" s="258"/>
      <c r="AI95" s="258"/>
      <c r="AJ95" s="258"/>
      <c r="AK95" s="258"/>
      <c r="AL95" s="258"/>
      <c r="AM95" s="258"/>
      <c r="AN95" s="265">
        <f t="shared" si="0"/>
        <v>0</v>
      </c>
      <c r="AO95" s="258"/>
      <c r="AP95" s="258"/>
      <c r="AQ95" s="94" t="s">
        <v>80</v>
      </c>
      <c r="AR95" s="95"/>
      <c r="AS95" s="96">
        <f>ROUND(SUM(AS96:AS97),2)</f>
        <v>0</v>
      </c>
      <c r="AT95" s="97">
        <f>ROUND(SUM(AT96:AT97),2)</f>
        <v>0</v>
      </c>
      <c r="AU95" s="98">
        <f>ROUND(SUM(AU96:AU97),2)</f>
        <v>0</v>
      </c>
      <c r="AV95" s="98">
        <f t="shared" si="1"/>
        <v>0</v>
      </c>
      <c r="AW95" s="99">
        <f>ROUND(SUM(AW96:AW97),5)</f>
        <v>0</v>
      </c>
      <c r="AX95" s="98">
        <f>ROUND(BB95*L29,2)</f>
        <v>0</v>
      </c>
      <c r="AY95" s="98">
        <f>ROUND(BC95*L30,2)</f>
        <v>0</v>
      </c>
      <c r="AZ95" s="98">
        <f>ROUND(BD95*L29,2)</f>
        <v>0</v>
      </c>
      <c r="BA95" s="98">
        <f>ROUND(BE95*L30,2)</f>
        <v>0</v>
      </c>
      <c r="BB95" s="98">
        <f>ROUND(SUM(BB96:BB97),2)</f>
        <v>0</v>
      </c>
      <c r="BC95" s="98">
        <f>ROUND(SUM(BC96:BC97),2)</f>
        <v>0</v>
      </c>
      <c r="BD95" s="98">
        <f>ROUND(SUM(BD96:BD97),2)</f>
        <v>0</v>
      </c>
      <c r="BE95" s="98">
        <f>ROUND(SUM(BE96:BE97),2)</f>
        <v>0</v>
      </c>
      <c r="BF95" s="100">
        <f>ROUND(SUM(BF96:BF97),2)</f>
        <v>0</v>
      </c>
      <c r="BS95" s="101" t="s">
        <v>73</v>
      </c>
      <c r="BT95" s="101" t="s">
        <v>81</v>
      </c>
      <c r="BU95" s="101" t="s">
        <v>75</v>
      </c>
      <c r="BV95" s="101" t="s">
        <v>76</v>
      </c>
      <c r="BW95" s="101" t="s">
        <v>82</v>
      </c>
      <c r="BX95" s="101" t="s">
        <v>6</v>
      </c>
      <c r="CL95" s="101" t="s">
        <v>1</v>
      </c>
      <c r="CM95" s="101" t="s">
        <v>83</v>
      </c>
    </row>
    <row r="96" spans="1:91" s="4" customFormat="1" ht="16.5" customHeight="1">
      <c r="A96" s="102" t="s">
        <v>84</v>
      </c>
      <c r="B96" s="55"/>
      <c r="C96" s="103"/>
      <c r="D96" s="103"/>
      <c r="E96" s="232" t="s">
        <v>85</v>
      </c>
      <c r="F96" s="232"/>
      <c r="G96" s="232"/>
      <c r="H96" s="232"/>
      <c r="I96" s="232"/>
      <c r="J96" s="103"/>
      <c r="K96" s="232" t="s">
        <v>86</v>
      </c>
      <c r="L96" s="232"/>
      <c r="M96" s="232"/>
      <c r="N96" s="232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  <c r="AE96" s="232"/>
      <c r="AF96" s="232"/>
      <c r="AG96" s="259">
        <f>'PS 01.1 - Technologie P7963'!K34</f>
        <v>0</v>
      </c>
      <c r="AH96" s="260"/>
      <c r="AI96" s="260"/>
      <c r="AJ96" s="260"/>
      <c r="AK96" s="260"/>
      <c r="AL96" s="260"/>
      <c r="AM96" s="260"/>
      <c r="AN96" s="259">
        <f t="shared" si="0"/>
        <v>0</v>
      </c>
      <c r="AO96" s="260"/>
      <c r="AP96" s="260"/>
      <c r="AQ96" s="104" t="s">
        <v>87</v>
      </c>
      <c r="AR96" s="57"/>
      <c r="AS96" s="105">
        <f>'PS 01.1 - Technologie P7963'!K32</f>
        <v>0</v>
      </c>
      <c r="AT96" s="106">
        <f>'PS 01.1 - Technologie P7963'!K33</f>
        <v>0</v>
      </c>
      <c r="AU96" s="106">
        <v>0</v>
      </c>
      <c r="AV96" s="106">
        <f t="shared" si="1"/>
        <v>0</v>
      </c>
      <c r="AW96" s="107">
        <f>'PS 01.1 - Technologie P7963'!T123</f>
        <v>0</v>
      </c>
      <c r="AX96" s="106">
        <f>'PS 01.1 - Technologie P7963'!K37</f>
        <v>0</v>
      </c>
      <c r="AY96" s="106">
        <f>'PS 01.1 - Technologie P7963'!K38</f>
        <v>0</v>
      </c>
      <c r="AZ96" s="106">
        <f>'PS 01.1 - Technologie P7963'!K39</f>
        <v>0</v>
      </c>
      <c r="BA96" s="106">
        <f>'PS 01.1 - Technologie P7963'!K40</f>
        <v>0</v>
      </c>
      <c r="BB96" s="106">
        <f>'PS 01.1 - Technologie P7963'!F37</f>
        <v>0</v>
      </c>
      <c r="BC96" s="106">
        <f>'PS 01.1 - Technologie P7963'!F38</f>
        <v>0</v>
      </c>
      <c r="BD96" s="106">
        <f>'PS 01.1 - Technologie P7963'!F39</f>
        <v>0</v>
      </c>
      <c r="BE96" s="106">
        <f>'PS 01.1 - Technologie P7963'!F40</f>
        <v>0</v>
      </c>
      <c r="BF96" s="108">
        <f>'PS 01.1 - Technologie P7963'!F41</f>
        <v>0</v>
      </c>
      <c r="BT96" s="109" t="s">
        <v>83</v>
      </c>
      <c r="BV96" s="109" t="s">
        <v>76</v>
      </c>
      <c r="BW96" s="109" t="s">
        <v>88</v>
      </c>
      <c r="BX96" s="109" t="s">
        <v>82</v>
      </c>
      <c r="CL96" s="109" t="s">
        <v>1</v>
      </c>
    </row>
    <row r="97" spans="1:91" s="4" customFormat="1" ht="16.5" customHeight="1">
      <c r="A97" s="102" t="s">
        <v>84</v>
      </c>
      <c r="B97" s="55"/>
      <c r="C97" s="103"/>
      <c r="D97" s="103"/>
      <c r="E97" s="232" t="s">
        <v>89</v>
      </c>
      <c r="F97" s="232"/>
      <c r="G97" s="232"/>
      <c r="H97" s="232"/>
      <c r="I97" s="232"/>
      <c r="J97" s="103"/>
      <c r="K97" s="232" t="s">
        <v>90</v>
      </c>
      <c r="L97" s="232"/>
      <c r="M97" s="232"/>
      <c r="N97" s="232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  <c r="AE97" s="232"/>
      <c r="AF97" s="232"/>
      <c r="AG97" s="259">
        <f>'PS 01.2 - Zemní práce - ÚRS'!K34</f>
        <v>0</v>
      </c>
      <c r="AH97" s="260"/>
      <c r="AI97" s="260"/>
      <c r="AJ97" s="260"/>
      <c r="AK97" s="260"/>
      <c r="AL97" s="260"/>
      <c r="AM97" s="260"/>
      <c r="AN97" s="259">
        <f t="shared" si="0"/>
        <v>0</v>
      </c>
      <c r="AO97" s="260"/>
      <c r="AP97" s="260"/>
      <c r="AQ97" s="104" t="s">
        <v>87</v>
      </c>
      <c r="AR97" s="57"/>
      <c r="AS97" s="105">
        <f>'PS 01.2 - Zemní práce - ÚRS'!K32</f>
        <v>0</v>
      </c>
      <c r="AT97" s="106">
        <f>'PS 01.2 - Zemní práce - ÚRS'!K33</f>
        <v>0</v>
      </c>
      <c r="AU97" s="106">
        <v>0</v>
      </c>
      <c r="AV97" s="106">
        <f t="shared" si="1"/>
        <v>0</v>
      </c>
      <c r="AW97" s="107">
        <f>'PS 01.2 - Zemní práce - ÚRS'!T127</f>
        <v>0</v>
      </c>
      <c r="AX97" s="106">
        <f>'PS 01.2 - Zemní práce - ÚRS'!K37</f>
        <v>0</v>
      </c>
      <c r="AY97" s="106">
        <f>'PS 01.2 - Zemní práce - ÚRS'!K38</f>
        <v>0</v>
      </c>
      <c r="AZ97" s="106">
        <f>'PS 01.2 - Zemní práce - ÚRS'!K39</f>
        <v>0</v>
      </c>
      <c r="BA97" s="106">
        <f>'PS 01.2 - Zemní práce - ÚRS'!K40</f>
        <v>0</v>
      </c>
      <c r="BB97" s="106">
        <f>'PS 01.2 - Zemní práce - ÚRS'!F37</f>
        <v>0</v>
      </c>
      <c r="BC97" s="106">
        <f>'PS 01.2 - Zemní práce - ÚRS'!F38</f>
        <v>0</v>
      </c>
      <c r="BD97" s="106">
        <f>'PS 01.2 - Zemní práce - ÚRS'!F39</f>
        <v>0</v>
      </c>
      <c r="BE97" s="106">
        <f>'PS 01.2 - Zemní práce - ÚRS'!F40</f>
        <v>0</v>
      </c>
      <c r="BF97" s="108">
        <f>'PS 01.2 - Zemní práce - ÚRS'!F41</f>
        <v>0</v>
      </c>
      <c r="BT97" s="109" t="s">
        <v>83</v>
      </c>
      <c r="BV97" s="109" t="s">
        <v>76</v>
      </c>
      <c r="BW97" s="109" t="s">
        <v>91</v>
      </c>
      <c r="BX97" s="109" t="s">
        <v>82</v>
      </c>
      <c r="CL97" s="109" t="s">
        <v>1</v>
      </c>
    </row>
    <row r="98" spans="1:91" s="7" customFormat="1" ht="24.75" customHeight="1">
      <c r="B98" s="91"/>
      <c r="C98" s="92"/>
      <c r="D98" s="231" t="s">
        <v>92</v>
      </c>
      <c r="E98" s="231"/>
      <c r="F98" s="231"/>
      <c r="G98" s="231"/>
      <c r="H98" s="231"/>
      <c r="I98" s="93"/>
      <c r="J98" s="231" t="s">
        <v>93</v>
      </c>
      <c r="K98" s="231"/>
      <c r="L98" s="231"/>
      <c r="M98" s="231"/>
      <c r="N98" s="231"/>
      <c r="O98" s="231"/>
      <c r="P98" s="231"/>
      <c r="Q98" s="231"/>
      <c r="R98" s="231"/>
      <c r="S98" s="231"/>
      <c r="T98" s="231"/>
      <c r="U98" s="231"/>
      <c r="V98" s="231"/>
      <c r="W98" s="231"/>
      <c r="X98" s="231"/>
      <c r="Y98" s="231"/>
      <c r="Z98" s="231"/>
      <c r="AA98" s="231"/>
      <c r="AB98" s="231"/>
      <c r="AC98" s="231"/>
      <c r="AD98" s="231"/>
      <c r="AE98" s="231"/>
      <c r="AF98" s="231"/>
      <c r="AG98" s="257">
        <f>ROUND(SUM(AG99:AG100),2)</f>
        <v>0</v>
      </c>
      <c r="AH98" s="258"/>
      <c r="AI98" s="258"/>
      <c r="AJ98" s="258"/>
      <c r="AK98" s="258"/>
      <c r="AL98" s="258"/>
      <c r="AM98" s="258"/>
      <c r="AN98" s="265">
        <f t="shared" si="0"/>
        <v>0</v>
      </c>
      <c r="AO98" s="258"/>
      <c r="AP98" s="258"/>
      <c r="AQ98" s="94" t="s">
        <v>80</v>
      </c>
      <c r="AR98" s="95"/>
      <c r="AS98" s="96">
        <f>ROUND(SUM(AS99:AS100),2)</f>
        <v>0</v>
      </c>
      <c r="AT98" s="97">
        <f>ROUND(SUM(AT99:AT100),2)</f>
        <v>0</v>
      </c>
      <c r="AU98" s="98">
        <f>ROUND(SUM(AU99:AU100),2)</f>
        <v>0</v>
      </c>
      <c r="AV98" s="98">
        <f t="shared" si="1"/>
        <v>0</v>
      </c>
      <c r="AW98" s="99">
        <f>ROUND(SUM(AW99:AW100),5)</f>
        <v>0</v>
      </c>
      <c r="AX98" s="98">
        <f>ROUND(BB98*L29,2)</f>
        <v>0</v>
      </c>
      <c r="AY98" s="98">
        <f>ROUND(BC98*L30,2)</f>
        <v>0</v>
      </c>
      <c r="AZ98" s="98">
        <f>ROUND(BD98*L29,2)</f>
        <v>0</v>
      </c>
      <c r="BA98" s="98">
        <f>ROUND(BE98*L30,2)</f>
        <v>0</v>
      </c>
      <c r="BB98" s="98">
        <f>ROUND(SUM(BB99:BB100),2)</f>
        <v>0</v>
      </c>
      <c r="BC98" s="98">
        <f>ROUND(SUM(BC99:BC100),2)</f>
        <v>0</v>
      </c>
      <c r="BD98" s="98">
        <f>ROUND(SUM(BD99:BD100),2)</f>
        <v>0</v>
      </c>
      <c r="BE98" s="98">
        <f>ROUND(SUM(BE99:BE100),2)</f>
        <v>0</v>
      </c>
      <c r="BF98" s="100">
        <f>ROUND(SUM(BF99:BF100),2)</f>
        <v>0</v>
      </c>
      <c r="BS98" s="101" t="s">
        <v>73</v>
      </c>
      <c r="BT98" s="101" t="s">
        <v>81</v>
      </c>
      <c r="BU98" s="101" t="s">
        <v>75</v>
      </c>
      <c r="BV98" s="101" t="s">
        <v>76</v>
      </c>
      <c r="BW98" s="101" t="s">
        <v>94</v>
      </c>
      <c r="BX98" s="101" t="s">
        <v>6</v>
      </c>
      <c r="CL98" s="101" t="s">
        <v>1</v>
      </c>
      <c r="CM98" s="101" t="s">
        <v>83</v>
      </c>
    </row>
    <row r="99" spans="1:91" s="4" customFormat="1" ht="16.5" customHeight="1">
      <c r="A99" s="102" t="s">
        <v>84</v>
      </c>
      <c r="B99" s="55"/>
      <c r="C99" s="103"/>
      <c r="D99" s="103"/>
      <c r="E99" s="232" t="s">
        <v>95</v>
      </c>
      <c r="F99" s="232"/>
      <c r="G99" s="232"/>
      <c r="H99" s="232"/>
      <c r="I99" s="232"/>
      <c r="J99" s="103"/>
      <c r="K99" s="232" t="s">
        <v>96</v>
      </c>
      <c r="L99" s="232"/>
      <c r="M99" s="232"/>
      <c r="N99" s="232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  <c r="AE99" s="232"/>
      <c r="AF99" s="232"/>
      <c r="AG99" s="259">
        <f>'PS 02.1 - Technologie P7991'!K34</f>
        <v>0</v>
      </c>
      <c r="AH99" s="260"/>
      <c r="AI99" s="260"/>
      <c r="AJ99" s="260"/>
      <c r="AK99" s="260"/>
      <c r="AL99" s="260"/>
      <c r="AM99" s="260"/>
      <c r="AN99" s="259">
        <f t="shared" si="0"/>
        <v>0</v>
      </c>
      <c r="AO99" s="260"/>
      <c r="AP99" s="260"/>
      <c r="AQ99" s="104" t="s">
        <v>87</v>
      </c>
      <c r="AR99" s="57"/>
      <c r="AS99" s="105">
        <f>'PS 02.1 - Technologie P7991'!K32</f>
        <v>0</v>
      </c>
      <c r="AT99" s="106">
        <f>'PS 02.1 - Technologie P7991'!K33</f>
        <v>0</v>
      </c>
      <c r="AU99" s="106">
        <v>0</v>
      </c>
      <c r="AV99" s="106">
        <f t="shared" si="1"/>
        <v>0</v>
      </c>
      <c r="AW99" s="107">
        <f>'PS 02.1 - Technologie P7991'!T123</f>
        <v>0</v>
      </c>
      <c r="AX99" s="106">
        <f>'PS 02.1 - Technologie P7991'!K37</f>
        <v>0</v>
      </c>
      <c r="AY99" s="106">
        <f>'PS 02.1 - Technologie P7991'!K38</f>
        <v>0</v>
      </c>
      <c r="AZ99" s="106">
        <f>'PS 02.1 - Technologie P7991'!K39</f>
        <v>0</v>
      </c>
      <c r="BA99" s="106">
        <f>'PS 02.1 - Technologie P7991'!K40</f>
        <v>0</v>
      </c>
      <c r="BB99" s="106">
        <f>'PS 02.1 - Technologie P7991'!F37</f>
        <v>0</v>
      </c>
      <c r="BC99" s="106">
        <f>'PS 02.1 - Technologie P7991'!F38</f>
        <v>0</v>
      </c>
      <c r="BD99" s="106">
        <f>'PS 02.1 - Technologie P7991'!F39</f>
        <v>0</v>
      </c>
      <c r="BE99" s="106">
        <f>'PS 02.1 - Technologie P7991'!F40</f>
        <v>0</v>
      </c>
      <c r="BF99" s="108">
        <f>'PS 02.1 - Technologie P7991'!F41</f>
        <v>0</v>
      </c>
      <c r="BT99" s="109" t="s">
        <v>83</v>
      </c>
      <c r="BV99" s="109" t="s">
        <v>76</v>
      </c>
      <c r="BW99" s="109" t="s">
        <v>97</v>
      </c>
      <c r="BX99" s="109" t="s">
        <v>94</v>
      </c>
      <c r="CL99" s="109" t="s">
        <v>1</v>
      </c>
    </row>
    <row r="100" spans="1:91" s="4" customFormat="1" ht="16.5" customHeight="1">
      <c r="A100" s="102" t="s">
        <v>84</v>
      </c>
      <c r="B100" s="55"/>
      <c r="C100" s="103"/>
      <c r="D100" s="103"/>
      <c r="E100" s="232" t="s">
        <v>98</v>
      </c>
      <c r="F100" s="232"/>
      <c r="G100" s="232"/>
      <c r="H100" s="232"/>
      <c r="I100" s="232"/>
      <c r="J100" s="103"/>
      <c r="K100" s="232" t="s">
        <v>90</v>
      </c>
      <c r="L100" s="232"/>
      <c r="M100" s="232"/>
      <c r="N100" s="232"/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  <c r="AE100" s="232"/>
      <c r="AF100" s="232"/>
      <c r="AG100" s="259">
        <f>'PS 02.2 - Zemní práce - ÚRS'!K34</f>
        <v>0</v>
      </c>
      <c r="AH100" s="260"/>
      <c r="AI100" s="260"/>
      <c r="AJ100" s="260"/>
      <c r="AK100" s="260"/>
      <c r="AL100" s="260"/>
      <c r="AM100" s="260"/>
      <c r="AN100" s="259">
        <f t="shared" si="0"/>
        <v>0</v>
      </c>
      <c r="AO100" s="260"/>
      <c r="AP100" s="260"/>
      <c r="AQ100" s="104" t="s">
        <v>87</v>
      </c>
      <c r="AR100" s="57"/>
      <c r="AS100" s="105">
        <f>'PS 02.2 - Zemní práce - ÚRS'!K32</f>
        <v>0</v>
      </c>
      <c r="AT100" s="106">
        <f>'PS 02.2 - Zemní práce - ÚRS'!K33</f>
        <v>0</v>
      </c>
      <c r="AU100" s="106">
        <v>0</v>
      </c>
      <c r="AV100" s="106">
        <f t="shared" si="1"/>
        <v>0</v>
      </c>
      <c r="AW100" s="107">
        <f>'PS 02.2 - Zemní práce - ÚRS'!T127</f>
        <v>0</v>
      </c>
      <c r="AX100" s="106">
        <f>'PS 02.2 - Zemní práce - ÚRS'!K37</f>
        <v>0</v>
      </c>
      <c r="AY100" s="106">
        <f>'PS 02.2 - Zemní práce - ÚRS'!K38</f>
        <v>0</v>
      </c>
      <c r="AZ100" s="106">
        <f>'PS 02.2 - Zemní práce - ÚRS'!K39</f>
        <v>0</v>
      </c>
      <c r="BA100" s="106">
        <f>'PS 02.2 - Zemní práce - ÚRS'!K40</f>
        <v>0</v>
      </c>
      <c r="BB100" s="106">
        <f>'PS 02.2 - Zemní práce - ÚRS'!F37</f>
        <v>0</v>
      </c>
      <c r="BC100" s="106">
        <f>'PS 02.2 - Zemní práce - ÚRS'!F38</f>
        <v>0</v>
      </c>
      <c r="BD100" s="106">
        <f>'PS 02.2 - Zemní práce - ÚRS'!F39</f>
        <v>0</v>
      </c>
      <c r="BE100" s="106">
        <f>'PS 02.2 - Zemní práce - ÚRS'!F40</f>
        <v>0</v>
      </c>
      <c r="BF100" s="108">
        <f>'PS 02.2 - Zemní práce - ÚRS'!F41</f>
        <v>0</v>
      </c>
      <c r="BT100" s="109" t="s">
        <v>83</v>
      </c>
      <c r="BV100" s="109" t="s">
        <v>76</v>
      </c>
      <c r="BW100" s="109" t="s">
        <v>99</v>
      </c>
      <c r="BX100" s="109" t="s">
        <v>94</v>
      </c>
      <c r="CL100" s="109" t="s">
        <v>1</v>
      </c>
    </row>
    <row r="101" spans="1:91" s="7" customFormat="1" ht="24.75" customHeight="1">
      <c r="B101" s="91"/>
      <c r="C101" s="92"/>
      <c r="D101" s="231" t="s">
        <v>100</v>
      </c>
      <c r="E101" s="231"/>
      <c r="F101" s="231"/>
      <c r="G101" s="231"/>
      <c r="H101" s="231"/>
      <c r="I101" s="93"/>
      <c r="J101" s="231" t="s">
        <v>101</v>
      </c>
      <c r="K101" s="231"/>
      <c r="L101" s="231"/>
      <c r="M101" s="231"/>
      <c r="N101" s="231"/>
      <c r="O101" s="231"/>
      <c r="P101" s="231"/>
      <c r="Q101" s="231"/>
      <c r="R101" s="231"/>
      <c r="S101" s="231"/>
      <c r="T101" s="231"/>
      <c r="U101" s="231"/>
      <c r="V101" s="231"/>
      <c r="W101" s="231"/>
      <c r="X101" s="231"/>
      <c r="Y101" s="231"/>
      <c r="Z101" s="231"/>
      <c r="AA101" s="231"/>
      <c r="AB101" s="231"/>
      <c r="AC101" s="231"/>
      <c r="AD101" s="231"/>
      <c r="AE101" s="231"/>
      <c r="AF101" s="231"/>
      <c r="AG101" s="257">
        <f>ROUND(SUM(AG102:AG103),2)</f>
        <v>0</v>
      </c>
      <c r="AH101" s="258"/>
      <c r="AI101" s="258"/>
      <c r="AJ101" s="258"/>
      <c r="AK101" s="258"/>
      <c r="AL101" s="258"/>
      <c r="AM101" s="258"/>
      <c r="AN101" s="265">
        <f t="shared" si="0"/>
        <v>0</v>
      </c>
      <c r="AO101" s="258"/>
      <c r="AP101" s="258"/>
      <c r="AQ101" s="94" t="s">
        <v>80</v>
      </c>
      <c r="AR101" s="95"/>
      <c r="AS101" s="96">
        <f>ROUND(SUM(AS102:AS103),2)</f>
        <v>0</v>
      </c>
      <c r="AT101" s="97">
        <f>ROUND(SUM(AT102:AT103),2)</f>
        <v>0</v>
      </c>
      <c r="AU101" s="98">
        <f>ROUND(SUM(AU102:AU103),2)</f>
        <v>0</v>
      </c>
      <c r="AV101" s="98">
        <f t="shared" si="1"/>
        <v>0</v>
      </c>
      <c r="AW101" s="99">
        <f>ROUND(SUM(AW102:AW103),5)</f>
        <v>0</v>
      </c>
      <c r="AX101" s="98">
        <f>ROUND(BB101*L29,2)</f>
        <v>0</v>
      </c>
      <c r="AY101" s="98">
        <f>ROUND(BC101*L30,2)</f>
        <v>0</v>
      </c>
      <c r="AZ101" s="98">
        <f>ROUND(BD101*L29,2)</f>
        <v>0</v>
      </c>
      <c r="BA101" s="98">
        <f>ROUND(BE101*L30,2)</f>
        <v>0</v>
      </c>
      <c r="BB101" s="98">
        <f>ROUND(SUM(BB102:BB103),2)</f>
        <v>0</v>
      </c>
      <c r="BC101" s="98">
        <f>ROUND(SUM(BC102:BC103),2)</f>
        <v>0</v>
      </c>
      <c r="BD101" s="98">
        <f>ROUND(SUM(BD102:BD103),2)</f>
        <v>0</v>
      </c>
      <c r="BE101" s="98">
        <f>ROUND(SUM(BE102:BE103),2)</f>
        <v>0</v>
      </c>
      <c r="BF101" s="100">
        <f>ROUND(SUM(BF102:BF103),2)</f>
        <v>0</v>
      </c>
      <c r="BS101" s="101" t="s">
        <v>73</v>
      </c>
      <c r="BT101" s="101" t="s">
        <v>81</v>
      </c>
      <c r="BU101" s="101" t="s">
        <v>75</v>
      </c>
      <c r="BV101" s="101" t="s">
        <v>76</v>
      </c>
      <c r="BW101" s="101" t="s">
        <v>102</v>
      </c>
      <c r="BX101" s="101" t="s">
        <v>6</v>
      </c>
      <c r="CL101" s="101" t="s">
        <v>1</v>
      </c>
      <c r="CM101" s="101" t="s">
        <v>83</v>
      </c>
    </row>
    <row r="102" spans="1:91" s="4" customFormat="1" ht="16.5" customHeight="1">
      <c r="A102" s="102" t="s">
        <v>84</v>
      </c>
      <c r="B102" s="55"/>
      <c r="C102" s="103"/>
      <c r="D102" s="103"/>
      <c r="E102" s="232" t="s">
        <v>103</v>
      </c>
      <c r="F102" s="232"/>
      <c r="G102" s="232"/>
      <c r="H102" s="232"/>
      <c r="I102" s="232"/>
      <c r="J102" s="103"/>
      <c r="K102" s="232" t="s">
        <v>104</v>
      </c>
      <c r="L102" s="232"/>
      <c r="M102" s="232"/>
      <c r="N102" s="232"/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  <c r="AE102" s="232"/>
      <c r="AF102" s="232"/>
      <c r="AG102" s="259">
        <f>'PS 03.1 - Technologie P7992'!K34</f>
        <v>0</v>
      </c>
      <c r="AH102" s="260"/>
      <c r="AI102" s="260"/>
      <c r="AJ102" s="260"/>
      <c r="AK102" s="260"/>
      <c r="AL102" s="260"/>
      <c r="AM102" s="260"/>
      <c r="AN102" s="259">
        <f t="shared" si="0"/>
        <v>0</v>
      </c>
      <c r="AO102" s="260"/>
      <c r="AP102" s="260"/>
      <c r="AQ102" s="104" t="s">
        <v>87</v>
      </c>
      <c r="AR102" s="57"/>
      <c r="AS102" s="105">
        <f>'PS 03.1 - Technologie P7992'!K32</f>
        <v>0</v>
      </c>
      <c r="AT102" s="106">
        <f>'PS 03.1 - Technologie P7992'!K33</f>
        <v>0</v>
      </c>
      <c r="AU102" s="106">
        <v>0</v>
      </c>
      <c r="AV102" s="106">
        <f t="shared" si="1"/>
        <v>0</v>
      </c>
      <c r="AW102" s="107">
        <f>'PS 03.1 - Technologie P7992'!T123</f>
        <v>0</v>
      </c>
      <c r="AX102" s="106">
        <f>'PS 03.1 - Technologie P7992'!K37</f>
        <v>0</v>
      </c>
      <c r="AY102" s="106">
        <f>'PS 03.1 - Technologie P7992'!K38</f>
        <v>0</v>
      </c>
      <c r="AZ102" s="106">
        <f>'PS 03.1 - Technologie P7992'!K39</f>
        <v>0</v>
      </c>
      <c r="BA102" s="106">
        <f>'PS 03.1 - Technologie P7992'!K40</f>
        <v>0</v>
      </c>
      <c r="BB102" s="106">
        <f>'PS 03.1 - Technologie P7992'!F37</f>
        <v>0</v>
      </c>
      <c r="BC102" s="106">
        <f>'PS 03.1 - Technologie P7992'!F38</f>
        <v>0</v>
      </c>
      <c r="BD102" s="106">
        <f>'PS 03.1 - Technologie P7992'!F39</f>
        <v>0</v>
      </c>
      <c r="BE102" s="106">
        <f>'PS 03.1 - Technologie P7992'!F40</f>
        <v>0</v>
      </c>
      <c r="BF102" s="108">
        <f>'PS 03.1 - Technologie P7992'!F41</f>
        <v>0</v>
      </c>
      <c r="BT102" s="109" t="s">
        <v>83</v>
      </c>
      <c r="BV102" s="109" t="s">
        <v>76</v>
      </c>
      <c r="BW102" s="109" t="s">
        <v>105</v>
      </c>
      <c r="BX102" s="109" t="s">
        <v>102</v>
      </c>
      <c r="CL102" s="109" t="s">
        <v>1</v>
      </c>
    </row>
    <row r="103" spans="1:91" s="4" customFormat="1" ht="16.5" customHeight="1">
      <c r="A103" s="102" t="s">
        <v>84</v>
      </c>
      <c r="B103" s="55"/>
      <c r="C103" s="103"/>
      <c r="D103" s="103"/>
      <c r="E103" s="232" t="s">
        <v>106</v>
      </c>
      <c r="F103" s="232"/>
      <c r="G103" s="232"/>
      <c r="H103" s="232"/>
      <c r="I103" s="232"/>
      <c r="J103" s="103"/>
      <c r="K103" s="232" t="s">
        <v>107</v>
      </c>
      <c r="L103" s="232"/>
      <c r="M103" s="232"/>
      <c r="N103" s="232"/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  <c r="AE103" s="232"/>
      <c r="AF103" s="232"/>
      <c r="AG103" s="259">
        <f>'PS 03.2 - Zemní práce ÚRS'!K34</f>
        <v>0</v>
      </c>
      <c r="AH103" s="260"/>
      <c r="AI103" s="260"/>
      <c r="AJ103" s="260"/>
      <c r="AK103" s="260"/>
      <c r="AL103" s="260"/>
      <c r="AM103" s="260"/>
      <c r="AN103" s="259">
        <f t="shared" si="0"/>
        <v>0</v>
      </c>
      <c r="AO103" s="260"/>
      <c r="AP103" s="260"/>
      <c r="AQ103" s="104" t="s">
        <v>87</v>
      </c>
      <c r="AR103" s="57"/>
      <c r="AS103" s="105">
        <f>'PS 03.2 - Zemní práce ÚRS'!K32</f>
        <v>0</v>
      </c>
      <c r="AT103" s="106">
        <f>'PS 03.2 - Zemní práce ÚRS'!K33</f>
        <v>0</v>
      </c>
      <c r="AU103" s="106">
        <v>0</v>
      </c>
      <c r="AV103" s="106">
        <f t="shared" si="1"/>
        <v>0</v>
      </c>
      <c r="AW103" s="107">
        <f>'PS 03.2 - Zemní práce ÚRS'!T127</f>
        <v>0</v>
      </c>
      <c r="AX103" s="106">
        <f>'PS 03.2 - Zemní práce ÚRS'!K37</f>
        <v>0</v>
      </c>
      <c r="AY103" s="106">
        <f>'PS 03.2 - Zemní práce ÚRS'!K38</f>
        <v>0</v>
      </c>
      <c r="AZ103" s="106">
        <f>'PS 03.2 - Zemní práce ÚRS'!K39</f>
        <v>0</v>
      </c>
      <c r="BA103" s="106">
        <f>'PS 03.2 - Zemní práce ÚRS'!K40</f>
        <v>0</v>
      </c>
      <c r="BB103" s="106">
        <f>'PS 03.2 - Zemní práce ÚRS'!F37</f>
        <v>0</v>
      </c>
      <c r="BC103" s="106">
        <f>'PS 03.2 - Zemní práce ÚRS'!F38</f>
        <v>0</v>
      </c>
      <c r="BD103" s="106">
        <f>'PS 03.2 - Zemní práce ÚRS'!F39</f>
        <v>0</v>
      </c>
      <c r="BE103" s="106">
        <f>'PS 03.2 - Zemní práce ÚRS'!F40</f>
        <v>0</v>
      </c>
      <c r="BF103" s="108">
        <f>'PS 03.2 - Zemní práce ÚRS'!F41</f>
        <v>0</v>
      </c>
      <c r="BT103" s="109" t="s">
        <v>83</v>
      </c>
      <c r="BV103" s="109" t="s">
        <v>76</v>
      </c>
      <c r="BW103" s="109" t="s">
        <v>108</v>
      </c>
      <c r="BX103" s="109" t="s">
        <v>102</v>
      </c>
      <c r="CL103" s="109" t="s">
        <v>1</v>
      </c>
    </row>
    <row r="104" spans="1:91" s="7" customFormat="1" ht="24.75" customHeight="1">
      <c r="B104" s="91"/>
      <c r="C104" s="92"/>
      <c r="D104" s="231" t="s">
        <v>109</v>
      </c>
      <c r="E104" s="231"/>
      <c r="F104" s="231"/>
      <c r="G104" s="231"/>
      <c r="H104" s="231"/>
      <c r="I104" s="93"/>
      <c r="J104" s="231" t="s">
        <v>110</v>
      </c>
      <c r="K104" s="231"/>
      <c r="L104" s="231"/>
      <c r="M104" s="231"/>
      <c r="N104" s="231"/>
      <c r="O104" s="231"/>
      <c r="P104" s="231"/>
      <c r="Q104" s="231"/>
      <c r="R104" s="231"/>
      <c r="S104" s="231"/>
      <c r="T104" s="231"/>
      <c r="U104" s="231"/>
      <c r="V104" s="231"/>
      <c r="W104" s="231"/>
      <c r="X104" s="231"/>
      <c r="Y104" s="231"/>
      <c r="Z104" s="231"/>
      <c r="AA104" s="231"/>
      <c r="AB104" s="231"/>
      <c r="AC104" s="231"/>
      <c r="AD104" s="231"/>
      <c r="AE104" s="231"/>
      <c r="AF104" s="231"/>
      <c r="AG104" s="257">
        <f>ROUND(SUM(AG105:AG107),2)</f>
        <v>0</v>
      </c>
      <c r="AH104" s="258"/>
      <c r="AI104" s="258"/>
      <c r="AJ104" s="258"/>
      <c r="AK104" s="258"/>
      <c r="AL104" s="258"/>
      <c r="AM104" s="258"/>
      <c r="AN104" s="265">
        <f t="shared" si="0"/>
        <v>0</v>
      </c>
      <c r="AO104" s="258"/>
      <c r="AP104" s="258"/>
      <c r="AQ104" s="94" t="s">
        <v>80</v>
      </c>
      <c r="AR104" s="95"/>
      <c r="AS104" s="96">
        <f>ROUND(SUM(AS105:AS107),2)</f>
        <v>0</v>
      </c>
      <c r="AT104" s="97">
        <f>ROUND(SUM(AT105:AT107),2)</f>
        <v>0</v>
      </c>
      <c r="AU104" s="98">
        <f>ROUND(SUM(AU105:AU107),2)</f>
        <v>0</v>
      </c>
      <c r="AV104" s="98">
        <f t="shared" si="1"/>
        <v>0</v>
      </c>
      <c r="AW104" s="99">
        <f>ROUND(SUM(AW105:AW107),5)</f>
        <v>0</v>
      </c>
      <c r="AX104" s="98">
        <f>ROUND(BB104*L29,2)</f>
        <v>0</v>
      </c>
      <c r="AY104" s="98">
        <f>ROUND(BC104*L30,2)</f>
        <v>0</v>
      </c>
      <c r="AZ104" s="98">
        <f>ROUND(BD104*L29,2)</f>
        <v>0</v>
      </c>
      <c r="BA104" s="98">
        <f>ROUND(BE104*L30,2)</f>
        <v>0</v>
      </c>
      <c r="BB104" s="98">
        <f>ROUND(SUM(BB105:BB107),2)</f>
        <v>0</v>
      </c>
      <c r="BC104" s="98">
        <f>ROUND(SUM(BC105:BC107),2)</f>
        <v>0</v>
      </c>
      <c r="BD104" s="98">
        <f>ROUND(SUM(BD105:BD107),2)</f>
        <v>0</v>
      </c>
      <c r="BE104" s="98">
        <f>ROUND(SUM(BE105:BE107),2)</f>
        <v>0</v>
      </c>
      <c r="BF104" s="100">
        <f>ROUND(SUM(BF105:BF107),2)</f>
        <v>0</v>
      </c>
      <c r="BS104" s="101" t="s">
        <v>73</v>
      </c>
      <c r="BT104" s="101" t="s">
        <v>81</v>
      </c>
      <c r="BU104" s="101" t="s">
        <v>75</v>
      </c>
      <c r="BV104" s="101" t="s">
        <v>76</v>
      </c>
      <c r="BW104" s="101" t="s">
        <v>111</v>
      </c>
      <c r="BX104" s="101" t="s">
        <v>6</v>
      </c>
      <c r="CL104" s="101" t="s">
        <v>1</v>
      </c>
      <c r="CM104" s="101" t="s">
        <v>83</v>
      </c>
    </row>
    <row r="105" spans="1:91" s="4" customFormat="1" ht="16.5" customHeight="1">
      <c r="A105" s="102" t="s">
        <v>84</v>
      </c>
      <c r="B105" s="55"/>
      <c r="C105" s="103"/>
      <c r="D105" s="103"/>
      <c r="E105" s="232" t="s">
        <v>112</v>
      </c>
      <c r="F105" s="232"/>
      <c r="G105" s="232"/>
      <c r="H105" s="232"/>
      <c r="I105" s="232"/>
      <c r="J105" s="103"/>
      <c r="K105" s="232" t="s">
        <v>113</v>
      </c>
      <c r="L105" s="232"/>
      <c r="M105" s="232"/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  <c r="AE105" s="232"/>
      <c r="AF105" s="232"/>
      <c r="AG105" s="259">
        <f>'PS 04.1 - Technologie P7240'!K34</f>
        <v>0</v>
      </c>
      <c r="AH105" s="260"/>
      <c r="AI105" s="260"/>
      <c r="AJ105" s="260"/>
      <c r="AK105" s="260"/>
      <c r="AL105" s="260"/>
      <c r="AM105" s="260"/>
      <c r="AN105" s="259">
        <f t="shared" si="0"/>
        <v>0</v>
      </c>
      <c r="AO105" s="260"/>
      <c r="AP105" s="260"/>
      <c r="AQ105" s="104" t="s">
        <v>87</v>
      </c>
      <c r="AR105" s="57"/>
      <c r="AS105" s="105">
        <f>'PS 04.1 - Technologie P7240'!K32</f>
        <v>0</v>
      </c>
      <c r="AT105" s="106">
        <f>'PS 04.1 - Technologie P7240'!K33</f>
        <v>0</v>
      </c>
      <c r="AU105" s="106">
        <v>0</v>
      </c>
      <c r="AV105" s="106">
        <f t="shared" si="1"/>
        <v>0</v>
      </c>
      <c r="AW105" s="107">
        <f>'PS 04.1 - Technologie P7240'!T123</f>
        <v>0</v>
      </c>
      <c r="AX105" s="106">
        <f>'PS 04.1 - Technologie P7240'!K37</f>
        <v>0</v>
      </c>
      <c r="AY105" s="106">
        <f>'PS 04.1 - Technologie P7240'!K38</f>
        <v>0</v>
      </c>
      <c r="AZ105" s="106">
        <f>'PS 04.1 - Technologie P7240'!K39</f>
        <v>0</v>
      </c>
      <c r="BA105" s="106">
        <f>'PS 04.1 - Technologie P7240'!K40</f>
        <v>0</v>
      </c>
      <c r="BB105" s="106">
        <f>'PS 04.1 - Technologie P7240'!F37</f>
        <v>0</v>
      </c>
      <c r="BC105" s="106">
        <f>'PS 04.1 - Technologie P7240'!F38</f>
        <v>0</v>
      </c>
      <c r="BD105" s="106">
        <f>'PS 04.1 - Technologie P7240'!F39</f>
        <v>0</v>
      </c>
      <c r="BE105" s="106">
        <f>'PS 04.1 - Technologie P7240'!F40</f>
        <v>0</v>
      </c>
      <c r="BF105" s="108">
        <f>'PS 04.1 - Technologie P7240'!F41</f>
        <v>0</v>
      </c>
      <c r="BT105" s="109" t="s">
        <v>83</v>
      </c>
      <c r="BV105" s="109" t="s">
        <v>76</v>
      </c>
      <c r="BW105" s="109" t="s">
        <v>114</v>
      </c>
      <c r="BX105" s="109" t="s">
        <v>111</v>
      </c>
      <c r="CL105" s="109" t="s">
        <v>1</v>
      </c>
    </row>
    <row r="106" spans="1:91" s="4" customFormat="1" ht="16.5" customHeight="1">
      <c r="A106" s="102" t="s">
        <v>84</v>
      </c>
      <c r="B106" s="55"/>
      <c r="C106" s="103"/>
      <c r="D106" s="103"/>
      <c r="E106" s="232" t="s">
        <v>115</v>
      </c>
      <c r="F106" s="232"/>
      <c r="G106" s="232"/>
      <c r="H106" s="232"/>
      <c r="I106" s="232"/>
      <c r="J106" s="103"/>
      <c r="K106" s="232" t="s">
        <v>90</v>
      </c>
      <c r="L106" s="232"/>
      <c r="M106" s="232"/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  <c r="AE106" s="232"/>
      <c r="AF106" s="232"/>
      <c r="AG106" s="259">
        <f>'PS 04.2 - Zemní práce - ÚRS'!K34</f>
        <v>0</v>
      </c>
      <c r="AH106" s="260"/>
      <c r="AI106" s="260"/>
      <c r="AJ106" s="260"/>
      <c r="AK106" s="260"/>
      <c r="AL106" s="260"/>
      <c r="AM106" s="260"/>
      <c r="AN106" s="259">
        <f t="shared" si="0"/>
        <v>0</v>
      </c>
      <c r="AO106" s="260"/>
      <c r="AP106" s="260"/>
      <c r="AQ106" s="104" t="s">
        <v>87</v>
      </c>
      <c r="AR106" s="57"/>
      <c r="AS106" s="105">
        <f>'PS 04.2 - Zemní práce - ÚRS'!K32</f>
        <v>0</v>
      </c>
      <c r="AT106" s="106">
        <f>'PS 04.2 - Zemní práce - ÚRS'!K33</f>
        <v>0</v>
      </c>
      <c r="AU106" s="106">
        <v>0</v>
      </c>
      <c r="AV106" s="106">
        <f t="shared" si="1"/>
        <v>0</v>
      </c>
      <c r="AW106" s="107">
        <f>'PS 04.2 - Zemní práce - ÚRS'!T127</f>
        <v>0</v>
      </c>
      <c r="AX106" s="106">
        <f>'PS 04.2 - Zemní práce - ÚRS'!K37</f>
        <v>0</v>
      </c>
      <c r="AY106" s="106">
        <f>'PS 04.2 - Zemní práce - ÚRS'!K38</f>
        <v>0</v>
      </c>
      <c r="AZ106" s="106">
        <f>'PS 04.2 - Zemní práce - ÚRS'!K39</f>
        <v>0</v>
      </c>
      <c r="BA106" s="106">
        <f>'PS 04.2 - Zemní práce - ÚRS'!K40</f>
        <v>0</v>
      </c>
      <c r="BB106" s="106">
        <f>'PS 04.2 - Zemní práce - ÚRS'!F37</f>
        <v>0</v>
      </c>
      <c r="BC106" s="106">
        <f>'PS 04.2 - Zemní práce - ÚRS'!F38</f>
        <v>0</v>
      </c>
      <c r="BD106" s="106">
        <f>'PS 04.2 - Zemní práce - ÚRS'!F39</f>
        <v>0</v>
      </c>
      <c r="BE106" s="106">
        <f>'PS 04.2 - Zemní práce - ÚRS'!F40</f>
        <v>0</v>
      </c>
      <c r="BF106" s="108">
        <f>'PS 04.2 - Zemní práce - ÚRS'!F41</f>
        <v>0</v>
      </c>
      <c r="BT106" s="109" t="s">
        <v>83</v>
      </c>
      <c r="BV106" s="109" t="s">
        <v>76</v>
      </c>
      <c r="BW106" s="109" t="s">
        <v>116</v>
      </c>
      <c r="BX106" s="109" t="s">
        <v>111</v>
      </c>
      <c r="CL106" s="109" t="s">
        <v>1</v>
      </c>
    </row>
    <row r="107" spans="1:91" s="4" customFormat="1" ht="16.5" customHeight="1">
      <c r="A107" s="102" t="s">
        <v>84</v>
      </c>
      <c r="B107" s="55"/>
      <c r="C107" s="103"/>
      <c r="D107" s="103"/>
      <c r="E107" s="232" t="s">
        <v>117</v>
      </c>
      <c r="F107" s="232"/>
      <c r="G107" s="232"/>
      <c r="H107" s="232"/>
      <c r="I107" s="232"/>
      <c r="J107" s="103"/>
      <c r="K107" s="232" t="s">
        <v>118</v>
      </c>
      <c r="L107" s="232"/>
      <c r="M107" s="232"/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  <c r="AE107" s="232"/>
      <c r="AF107" s="232"/>
      <c r="AG107" s="259">
        <f>'PS 04.3 - Počítače náprav'!K34</f>
        <v>0</v>
      </c>
      <c r="AH107" s="260"/>
      <c r="AI107" s="260"/>
      <c r="AJ107" s="260"/>
      <c r="AK107" s="260"/>
      <c r="AL107" s="260"/>
      <c r="AM107" s="260"/>
      <c r="AN107" s="259">
        <f t="shared" si="0"/>
        <v>0</v>
      </c>
      <c r="AO107" s="260"/>
      <c r="AP107" s="260"/>
      <c r="AQ107" s="104" t="s">
        <v>87</v>
      </c>
      <c r="AR107" s="57"/>
      <c r="AS107" s="105">
        <f>'PS 04.3 - Počítače náprav'!K32</f>
        <v>0</v>
      </c>
      <c r="AT107" s="106">
        <f>'PS 04.3 - Počítače náprav'!K33</f>
        <v>0</v>
      </c>
      <c r="AU107" s="106">
        <v>0</v>
      </c>
      <c r="AV107" s="106">
        <f t="shared" si="1"/>
        <v>0</v>
      </c>
      <c r="AW107" s="107">
        <f>'PS 04.3 - Počítače náprav'!T121</f>
        <v>0</v>
      </c>
      <c r="AX107" s="106">
        <f>'PS 04.3 - Počítače náprav'!K37</f>
        <v>0</v>
      </c>
      <c r="AY107" s="106">
        <f>'PS 04.3 - Počítače náprav'!K38</f>
        <v>0</v>
      </c>
      <c r="AZ107" s="106">
        <f>'PS 04.3 - Počítače náprav'!K39</f>
        <v>0</v>
      </c>
      <c r="BA107" s="106">
        <f>'PS 04.3 - Počítače náprav'!K40</f>
        <v>0</v>
      </c>
      <c r="BB107" s="106">
        <f>'PS 04.3 - Počítače náprav'!F37</f>
        <v>0</v>
      </c>
      <c r="BC107" s="106">
        <f>'PS 04.3 - Počítače náprav'!F38</f>
        <v>0</v>
      </c>
      <c r="BD107" s="106">
        <f>'PS 04.3 - Počítače náprav'!F39</f>
        <v>0</v>
      </c>
      <c r="BE107" s="106">
        <f>'PS 04.3 - Počítače náprav'!F40</f>
        <v>0</v>
      </c>
      <c r="BF107" s="108">
        <f>'PS 04.3 - Počítače náprav'!F41</f>
        <v>0</v>
      </c>
      <c r="BT107" s="109" t="s">
        <v>83</v>
      </c>
      <c r="BV107" s="109" t="s">
        <v>76</v>
      </c>
      <c r="BW107" s="109" t="s">
        <v>119</v>
      </c>
      <c r="BX107" s="109" t="s">
        <v>111</v>
      </c>
      <c r="CL107" s="109" t="s">
        <v>1</v>
      </c>
    </row>
    <row r="108" spans="1:91" s="7" customFormat="1" ht="24.75" customHeight="1">
      <c r="B108" s="91"/>
      <c r="C108" s="92"/>
      <c r="D108" s="231" t="s">
        <v>120</v>
      </c>
      <c r="E108" s="231"/>
      <c r="F108" s="231"/>
      <c r="G108" s="231"/>
      <c r="H108" s="231"/>
      <c r="I108" s="93"/>
      <c r="J108" s="231" t="s">
        <v>121</v>
      </c>
      <c r="K108" s="231"/>
      <c r="L108" s="231"/>
      <c r="M108" s="231"/>
      <c r="N108" s="231"/>
      <c r="O108" s="231"/>
      <c r="P108" s="231"/>
      <c r="Q108" s="231"/>
      <c r="R108" s="231"/>
      <c r="S108" s="231"/>
      <c r="T108" s="231"/>
      <c r="U108" s="231"/>
      <c r="V108" s="231"/>
      <c r="W108" s="231"/>
      <c r="X108" s="231"/>
      <c r="Y108" s="231"/>
      <c r="Z108" s="231"/>
      <c r="AA108" s="231"/>
      <c r="AB108" s="231"/>
      <c r="AC108" s="231"/>
      <c r="AD108" s="231"/>
      <c r="AE108" s="231"/>
      <c r="AF108" s="231"/>
      <c r="AG108" s="257">
        <f>ROUND(SUM(AG109:AG110),2)</f>
        <v>0</v>
      </c>
      <c r="AH108" s="258"/>
      <c r="AI108" s="258"/>
      <c r="AJ108" s="258"/>
      <c r="AK108" s="258"/>
      <c r="AL108" s="258"/>
      <c r="AM108" s="258"/>
      <c r="AN108" s="265">
        <f t="shared" si="0"/>
        <v>0</v>
      </c>
      <c r="AO108" s="258"/>
      <c r="AP108" s="258"/>
      <c r="AQ108" s="94" t="s">
        <v>80</v>
      </c>
      <c r="AR108" s="95"/>
      <c r="AS108" s="96">
        <f>ROUND(SUM(AS109:AS110),2)</f>
        <v>0</v>
      </c>
      <c r="AT108" s="97">
        <f>ROUND(SUM(AT109:AT110),2)</f>
        <v>0</v>
      </c>
      <c r="AU108" s="98">
        <f>ROUND(SUM(AU109:AU110),2)</f>
        <v>0</v>
      </c>
      <c r="AV108" s="98">
        <f t="shared" si="1"/>
        <v>0</v>
      </c>
      <c r="AW108" s="99">
        <f>ROUND(SUM(AW109:AW110),5)</f>
        <v>0</v>
      </c>
      <c r="AX108" s="98">
        <f>ROUND(BB108*L29,2)</f>
        <v>0</v>
      </c>
      <c r="AY108" s="98">
        <f>ROUND(BC108*L30,2)</f>
        <v>0</v>
      </c>
      <c r="AZ108" s="98">
        <f>ROUND(BD108*L29,2)</f>
        <v>0</v>
      </c>
      <c r="BA108" s="98">
        <f>ROUND(BE108*L30,2)</f>
        <v>0</v>
      </c>
      <c r="BB108" s="98">
        <f>ROUND(SUM(BB109:BB110),2)</f>
        <v>0</v>
      </c>
      <c r="BC108" s="98">
        <f>ROUND(SUM(BC109:BC110),2)</f>
        <v>0</v>
      </c>
      <c r="BD108" s="98">
        <f>ROUND(SUM(BD109:BD110),2)</f>
        <v>0</v>
      </c>
      <c r="BE108" s="98">
        <f>ROUND(SUM(BE109:BE110),2)</f>
        <v>0</v>
      </c>
      <c r="BF108" s="100">
        <f>ROUND(SUM(BF109:BF110),2)</f>
        <v>0</v>
      </c>
      <c r="BS108" s="101" t="s">
        <v>73</v>
      </c>
      <c r="BT108" s="101" t="s">
        <v>81</v>
      </c>
      <c r="BU108" s="101" t="s">
        <v>75</v>
      </c>
      <c r="BV108" s="101" t="s">
        <v>76</v>
      </c>
      <c r="BW108" s="101" t="s">
        <v>122</v>
      </c>
      <c r="BX108" s="101" t="s">
        <v>6</v>
      </c>
      <c r="CL108" s="101" t="s">
        <v>1</v>
      </c>
      <c r="CM108" s="101" t="s">
        <v>83</v>
      </c>
    </row>
    <row r="109" spans="1:91" s="4" customFormat="1" ht="16.5" customHeight="1">
      <c r="A109" s="102" t="s">
        <v>84</v>
      </c>
      <c r="B109" s="55"/>
      <c r="C109" s="103"/>
      <c r="D109" s="103"/>
      <c r="E109" s="232" t="s">
        <v>123</v>
      </c>
      <c r="F109" s="232"/>
      <c r="G109" s="232"/>
      <c r="H109" s="232"/>
      <c r="I109" s="232"/>
      <c r="J109" s="103"/>
      <c r="K109" s="232" t="s">
        <v>124</v>
      </c>
      <c r="L109" s="232"/>
      <c r="M109" s="232"/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  <c r="AE109" s="232"/>
      <c r="AF109" s="232"/>
      <c r="AG109" s="259">
        <f>'PS 05.1 - Technologie P7250'!K34</f>
        <v>0</v>
      </c>
      <c r="AH109" s="260"/>
      <c r="AI109" s="260"/>
      <c r="AJ109" s="260"/>
      <c r="AK109" s="260"/>
      <c r="AL109" s="260"/>
      <c r="AM109" s="260"/>
      <c r="AN109" s="259">
        <f t="shared" si="0"/>
        <v>0</v>
      </c>
      <c r="AO109" s="260"/>
      <c r="AP109" s="260"/>
      <c r="AQ109" s="104" t="s">
        <v>87</v>
      </c>
      <c r="AR109" s="57"/>
      <c r="AS109" s="105">
        <f>'PS 05.1 - Technologie P7250'!K32</f>
        <v>0</v>
      </c>
      <c r="AT109" s="106">
        <f>'PS 05.1 - Technologie P7250'!K33</f>
        <v>0</v>
      </c>
      <c r="AU109" s="106">
        <v>0</v>
      </c>
      <c r="AV109" s="106">
        <f t="shared" si="1"/>
        <v>0</v>
      </c>
      <c r="AW109" s="107">
        <f>'PS 05.1 - Technologie P7250'!T123</f>
        <v>0</v>
      </c>
      <c r="AX109" s="106">
        <f>'PS 05.1 - Technologie P7250'!K37</f>
        <v>0</v>
      </c>
      <c r="AY109" s="106">
        <f>'PS 05.1 - Technologie P7250'!K38</f>
        <v>0</v>
      </c>
      <c r="AZ109" s="106">
        <f>'PS 05.1 - Technologie P7250'!K39</f>
        <v>0</v>
      </c>
      <c r="BA109" s="106">
        <f>'PS 05.1 - Technologie P7250'!K40</f>
        <v>0</v>
      </c>
      <c r="BB109" s="106">
        <f>'PS 05.1 - Technologie P7250'!F37</f>
        <v>0</v>
      </c>
      <c r="BC109" s="106">
        <f>'PS 05.1 - Technologie P7250'!F38</f>
        <v>0</v>
      </c>
      <c r="BD109" s="106">
        <f>'PS 05.1 - Technologie P7250'!F39</f>
        <v>0</v>
      </c>
      <c r="BE109" s="106">
        <f>'PS 05.1 - Technologie P7250'!F40</f>
        <v>0</v>
      </c>
      <c r="BF109" s="108">
        <f>'PS 05.1 - Technologie P7250'!F41</f>
        <v>0</v>
      </c>
      <c r="BT109" s="109" t="s">
        <v>83</v>
      </c>
      <c r="BV109" s="109" t="s">
        <v>76</v>
      </c>
      <c r="BW109" s="109" t="s">
        <v>125</v>
      </c>
      <c r="BX109" s="109" t="s">
        <v>122</v>
      </c>
      <c r="CL109" s="109" t="s">
        <v>1</v>
      </c>
    </row>
    <row r="110" spans="1:91" s="4" customFormat="1" ht="16.5" customHeight="1">
      <c r="A110" s="102" t="s">
        <v>84</v>
      </c>
      <c r="B110" s="55"/>
      <c r="C110" s="103"/>
      <c r="D110" s="103"/>
      <c r="E110" s="232" t="s">
        <v>126</v>
      </c>
      <c r="F110" s="232"/>
      <c r="G110" s="232"/>
      <c r="H110" s="232"/>
      <c r="I110" s="232"/>
      <c r="J110" s="103"/>
      <c r="K110" s="232" t="s">
        <v>90</v>
      </c>
      <c r="L110" s="232"/>
      <c r="M110" s="232"/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  <c r="AE110" s="232"/>
      <c r="AF110" s="232"/>
      <c r="AG110" s="259">
        <f>'PS 05.2 - Zemní práce - ÚRS'!K34</f>
        <v>0</v>
      </c>
      <c r="AH110" s="260"/>
      <c r="AI110" s="260"/>
      <c r="AJ110" s="260"/>
      <c r="AK110" s="260"/>
      <c r="AL110" s="260"/>
      <c r="AM110" s="260"/>
      <c r="AN110" s="259">
        <f t="shared" si="0"/>
        <v>0</v>
      </c>
      <c r="AO110" s="260"/>
      <c r="AP110" s="260"/>
      <c r="AQ110" s="104" t="s">
        <v>87</v>
      </c>
      <c r="AR110" s="57"/>
      <c r="AS110" s="105">
        <f>'PS 05.2 - Zemní práce - ÚRS'!K32</f>
        <v>0</v>
      </c>
      <c r="AT110" s="106">
        <f>'PS 05.2 - Zemní práce - ÚRS'!K33</f>
        <v>0</v>
      </c>
      <c r="AU110" s="106">
        <v>0</v>
      </c>
      <c r="AV110" s="106">
        <f t="shared" si="1"/>
        <v>0</v>
      </c>
      <c r="AW110" s="107">
        <f>'PS 05.2 - Zemní práce - ÚRS'!T127</f>
        <v>0</v>
      </c>
      <c r="AX110" s="106">
        <f>'PS 05.2 - Zemní práce - ÚRS'!K37</f>
        <v>0</v>
      </c>
      <c r="AY110" s="106">
        <f>'PS 05.2 - Zemní práce - ÚRS'!K38</f>
        <v>0</v>
      </c>
      <c r="AZ110" s="106">
        <f>'PS 05.2 - Zemní práce - ÚRS'!K39</f>
        <v>0</v>
      </c>
      <c r="BA110" s="106">
        <f>'PS 05.2 - Zemní práce - ÚRS'!K40</f>
        <v>0</v>
      </c>
      <c r="BB110" s="106">
        <f>'PS 05.2 - Zemní práce - ÚRS'!F37</f>
        <v>0</v>
      </c>
      <c r="BC110" s="106">
        <f>'PS 05.2 - Zemní práce - ÚRS'!F38</f>
        <v>0</v>
      </c>
      <c r="BD110" s="106">
        <f>'PS 05.2 - Zemní práce - ÚRS'!F39</f>
        <v>0</v>
      </c>
      <c r="BE110" s="106">
        <f>'PS 05.2 - Zemní práce - ÚRS'!F40</f>
        <v>0</v>
      </c>
      <c r="BF110" s="108">
        <f>'PS 05.2 - Zemní práce - ÚRS'!F41</f>
        <v>0</v>
      </c>
      <c r="BT110" s="109" t="s">
        <v>83</v>
      </c>
      <c r="BV110" s="109" t="s">
        <v>76</v>
      </c>
      <c r="BW110" s="109" t="s">
        <v>127</v>
      </c>
      <c r="BX110" s="109" t="s">
        <v>122</v>
      </c>
      <c r="CL110" s="109" t="s">
        <v>1</v>
      </c>
    </row>
    <row r="111" spans="1:91" s="7" customFormat="1" ht="16.5" customHeight="1">
      <c r="A111" s="102" t="s">
        <v>84</v>
      </c>
      <c r="B111" s="91"/>
      <c r="C111" s="92"/>
      <c r="D111" s="231" t="s">
        <v>128</v>
      </c>
      <c r="E111" s="231"/>
      <c r="F111" s="231"/>
      <c r="G111" s="231"/>
      <c r="H111" s="231"/>
      <c r="I111" s="93"/>
      <c r="J111" s="231" t="s">
        <v>129</v>
      </c>
      <c r="K111" s="231"/>
      <c r="L111" s="231"/>
      <c r="M111" s="231"/>
      <c r="N111" s="231"/>
      <c r="O111" s="231"/>
      <c r="P111" s="231"/>
      <c r="Q111" s="231"/>
      <c r="R111" s="231"/>
      <c r="S111" s="231"/>
      <c r="T111" s="231"/>
      <c r="U111" s="231"/>
      <c r="V111" s="231"/>
      <c r="W111" s="231"/>
      <c r="X111" s="231"/>
      <c r="Y111" s="231"/>
      <c r="Z111" s="231"/>
      <c r="AA111" s="231"/>
      <c r="AB111" s="231"/>
      <c r="AC111" s="231"/>
      <c r="AD111" s="231"/>
      <c r="AE111" s="231"/>
      <c r="AF111" s="231"/>
      <c r="AG111" s="265">
        <f>'VON - Vedlejší a ostatní ...'!K32</f>
        <v>0</v>
      </c>
      <c r="AH111" s="258"/>
      <c r="AI111" s="258"/>
      <c r="AJ111" s="258"/>
      <c r="AK111" s="258"/>
      <c r="AL111" s="258"/>
      <c r="AM111" s="258"/>
      <c r="AN111" s="265">
        <f t="shared" si="0"/>
        <v>0</v>
      </c>
      <c r="AO111" s="258"/>
      <c r="AP111" s="258"/>
      <c r="AQ111" s="94" t="s">
        <v>128</v>
      </c>
      <c r="AR111" s="95"/>
      <c r="AS111" s="110">
        <f>'VON - Vedlejší a ostatní ...'!K30</f>
        <v>0</v>
      </c>
      <c r="AT111" s="111">
        <f>'VON - Vedlejší a ostatní ...'!K31</f>
        <v>0</v>
      </c>
      <c r="AU111" s="111">
        <v>0</v>
      </c>
      <c r="AV111" s="111">
        <f t="shared" si="1"/>
        <v>0</v>
      </c>
      <c r="AW111" s="112">
        <f>'VON - Vedlejší a ostatní ...'!T117</f>
        <v>0</v>
      </c>
      <c r="AX111" s="111">
        <f>'VON - Vedlejší a ostatní ...'!K35</f>
        <v>0</v>
      </c>
      <c r="AY111" s="111">
        <f>'VON - Vedlejší a ostatní ...'!K36</f>
        <v>0</v>
      </c>
      <c r="AZ111" s="111">
        <f>'VON - Vedlejší a ostatní ...'!K37</f>
        <v>0</v>
      </c>
      <c r="BA111" s="111">
        <f>'VON - Vedlejší a ostatní ...'!K38</f>
        <v>0</v>
      </c>
      <c r="BB111" s="111">
        <f>'VON - Vedlejší a ostatní ...'!F35</f>
        <v>0</v>
      </c>
      <c r="BC111" s="111">
        <f>'VON - Vedlejší a ostatní ...'!F36</f>
        <v>0</v>
      </c>
      <c r="BD111" s="111">
        <f>'VON - Vedlejší a ostatní ...'!F37</f>
        <v>0</v>
      </c>
      <c r="BE111" s="111">
        <f>'VON - Vedlejší a ostatní ...'!F38</f>
        <v>0</v>
      </c>
      <c r="BF111" s="113">
        <f>'VON - Vedlejší a ostatní ...'!F39</f>
        <v>0</v>
      </c>
      <c r="BT111" s="101" t="s">
        <v>81</v>
      </c>
      <c r="BV111" s="101" t="s">
        <v>76</v>
      </c>
      <c r="BW111" s="101" t="s">
        <v>130</v>
      </c>
      <c r="BX111" s="101" t="s">
        <v>6</v>
      </c>
      <c r="CL111" s="101" t="s">
        <v>1</v>
      </c>
      <c r="CM111" s="101" t="s">
        <v>83</v>
      </c>
    </row>
    <row r="112" spans="1:91" s="2" customFormat="1" ht="30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6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</row>
    <row r="113" spans="1:59" s="2" customFormat="1" ht="6.95" customHeight="1">
      <c r="A113" s="31"/>
      <c r="B113" s="51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36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</row>
  </sheetData>
  <sheetProtection algorithmName="SHA-512" hashValue="UasPyRFxk3hkeqm2BUPKU/7/kfJWDg2/JFsPyndsrCe2kFXjHnVW0/IcB7HS0n6wzufWqV2SOlT4A64QsPFs8Q==" saltValue="/TZKq9ydM0Fn1SAONy5jyro4haYKjhgo5v9Kqr+fdE2PxsUK9rgYHfi0KOM0hBqWsBR015JsqTMs+VE3TbA7RA==" spinCount="100000" sheet="1" objects="1" scenarios="1" formatColumns="0" formatRows="0"/>
  <mergeCells count="106">
    <mergeCell ref="AN109:AP109"/>
    <mergeCell ref="AG109:AM109"/>
    <mergeCell ref="AN110:AP110"/>
    <mergeCell ref="AG110:AM110"/>
    <mergeCell ref="AN111:AP111"/>
    <mergeCell ref="AG111:AM111"/>
    <mergeCell ref="AN94:AP94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R2:BG2"/>
    <mergeCell ref="AG98:AM98"/>
    <mergeCell ref="AG104:AM104"/>
    <mergeCell ref="AG103:AM103"/>
    <mergeCell ref="AG102:AM102"/>
    <mergeCell ref="AG101:AM101"/>
    <mergeCell ref="AG97:AM97"/>
    <mergeCell ref="AG100:AM100"/>
    <mergeCell ref="AG92:AM92"/>
    <mergeCell ref="AG95:AM95"/>
    <mergeCell ref="AG99:AM99"/>
    <mergeCell ref="AG96:AM96"/>
    <mergeCell ref="AM87:AN87"/>
    <mergeCell ref="AM89:AP89"/>
    <mergeCell ref="AM90:AP90"/>
    <mergeCell ref="AN95:AP95"/>
    <mergeCell ref="AN97:AP97"/>
    <mergeCell ref="AN104:AP104"/>
    <mergeCell ref="AN103:AP103"/>
    <mergeCell ref="AN96:AP96"/>
    <mergeCell ref="AN92:AP92"/>
    <mergeCell ref="AN102:AP102"/>
    <mergeCell ref="AN99:AP99"/>
    <mergeCell ref="AN101:AP10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E109:I109"/>
    <mergeCell ref="K109:AF109"/>
    <mergeCell ref="E110:I110"/>
    <mergeCell ref="K110:AF110"/>
    <mergeCell ref="D111:H111"/>
    <mergeCell ref="J111:AF111"/>
    <mergeCell ref="AG94:AM94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85:AO85"/>
    <mergeCell ref="E105:I105"/>
    <mergeCell ref="K105:AF105"/>
    <mergeCell ref="E106:I106"/>
    <mergeCell ref="K106:AF106"/>
    <mergeCell ref="E107:I107"/>
    <mergeCell ref="K107:AF107"/>
    <mergeCell ref="D108:H108"/>
    <mergeCell ref="J108:AF108"/>
    <mergeCell ref="AN100:AP100"/>
    <mergeCell ref="AN98:AP98"/>
    <mergeCell ref="C92:G92"/>
    <mergeCell ref="D104:H104"/>
    <mergeCell ref="D98:H98"/>
    <mergeCell ref="D95:H95"/>
    <mergeCell ref="D101:H101"/>
    <mergeCell ref="E99:I99"/>
    <mergeCell ref="E96:I96"/>
    <mergeCell ref="E100:I100"/>
    <mergeCell ref="E102:I102"/>
    <mergeCell ref="E103:I103"/>
    <mergeCell ref="E97:I97"/>
    <mergeCell ref="I92:AF92"/>
    <mergeCell ref="J101:AF101"/>
    <mergeCell ref="J95:AF95"/>
    <mergeCell ref="J98:AF98"/>
    <mergeCell ref="J104:AF104"/>
    <mergeCell ref="K97:AF97"/>
    <mergeCell ref="K100:AF100"/>
    <mergeCell ref="K102:AF102"/>
    <mergeCell ref="K99:AF99"/>
    <mergeCell ref="K103:AF103"/>
    <mergeCell ref="K96:AF96"/>
  </mergeCells>
  <hyperlinks>
    <hyperlink ref="A96" location="'PS 01.1 - Technologie P7963'!C2" display="/"/>
    <hyperlink ref="A97" location="'PS 01.2 - Zemní práce - ÚRS'!C2" display="/"/>
    <hyperlink ref="A99" location="'PS 02.1 - Technologie P7991'!C2" display="/"/>
    <hyperlink ref="A100" location="'PS 02.2 - Zemní práce - ÚRS'!C2" display="/"/>
    <hyperlink ref="A102" location="'PS 03.1 - Technologie P7992'!C2" display="/"/>
    <hyperlink ref="A103" location="'PS 03.2 - Zemní práce ÚRS'!C2" display="/"/>
    <hyperlink ref="A105" location="'PS 04.1 - Technologie P7240'!C2" display="/"/>
    <hyperlink ref="A106" location="'PS 04.2 - Zemní práce - ÚRS'!C2" display="/"/>
    <hyperlink ref="A107" location="'PS 04.3 - Počítače náprav'!C2" display="/"/>
    <hyperlink ref="A109" location="'PS 05.1 - Technologie P7250'!C2" display="/"/>
    <hyperlink ref="A110" location="'PS 05.2 - Zemní práce - ÚRS'!C2" display="/"/>
    <hyperlink ref="A111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T2" s="14" t="s">
        <v>119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7"/>
      <c r="AT3" s="14" t="s">
        <v>83</v>
      </c>
    </row>
    <row r="4" spans="1:46" s="1" customFormat="1" ht="24.95" customHeight="1">
      <c r="B4" s="17"/>
      <c r="D4" s="116" t="s">
        <v>131</v>
      </c>
      <c r="M4" s="17"/>
      <c r="N4" s="117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18" t="s">
        <v>17</v>
      </c>
      <c r="M6" s="17"/>
    </row>
    <row r="7" spans="1:46" s="1" customFormat="1" ht="23.25" customHeight="1">
      <c r="B7" s="17"/>
      <c r="E7" s="274" t="str">
        <f>'Rekapitulace stavby'!K6</f>
        <v>Oprava PZS na trati Staré Město u UH - Vlárský průsmyk a Kojetín - Valašské Meziříčí</v>
      </c>
      <c r="F7" s="275"/>
      <c r="G7" s="275"/>
      <c r="H7" s="275"/>
      <c r="M7" s="17"/>
    </row>
    <row r="8" spans="1:46" s="1" customFormat="1" ht="12" customHeight="1">
      <c r="B8" s="17"/>
      <c r="D8" s="118" t="s">
        <v>132</v>
      </c>
      <c r="M8" s="17"/>
    </row>
    <row r="9" spans="1:46" s="2" customFormat="1" ht="16.5" customHeight="1">
      <c r="A9" s="31"/>
      <c r="B9" s="36"/>
      <c r="C9" s="31"/>
      <c r="D9" s="31"/>
      <c r="E9" s="274" t="s">
        <v>1096</v>
      </c>
      <c r="F9" s="276"/>
      <c r="G9" s="276"/>
      <c r="H9" s="276"/>
      <c r="I9" s="31"/>
      <c r="J9" s="31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8" t="s">
        <v>134</v>
      </c>
      <c r="E10" s="31"/>
      <c r="F10" s="31"/>
      <c r="G10" s="31"/>
      <c r="H10" s="31"/>
      <c r="I10" s="31"/>
      <c r="J10" s="31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7" t="s">
        <v>1184</v>
      </c>
      <c r="F11" s="276"/>
      <c r="G11" s="276"/>
      <c r="H11" s="276"/>
      <c r="I11" s="31"/>
      <c r="J11" s="31"/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8" t="s">
        <v>19</v>
      </c>
      <c r="E13" s="31"/>
      <c r="F13" s="109" t="s">
        <v>1</v>
      </c>
      <c r="G13" s="31"/>
      <c r="H13" s="31"/>
      <c r="I13" s="118" t="s">
        <v>20</v>
      </c>
      <c r="J13" s="109" t="s">
        <v>1</v>
      </c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21</v>
      </c>
      <c r="E14" s="31"/>
      <c r="F14" s="109" t="s">
        <v>22</v>
      </c>
      <c r="G14" s="31"/>
      <c r="H14" s="31"/>
      <c r="I14" s="118" t="s">
        <v>23</v>
      </c>
      <c r="J14" s="119">
        <f>'Rekapitulace stavby'!AN8</f>
        <v>0</v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24</v>
      </c>
      <c r="E16" s="31"/>
      <c r="F16" s="31"/>
      <c r="G16" s="31"/>
      <c r="H16" s="31"/>
      <c r="I16" s="118" t="s">
        <v>25</v>
      </c>
      <c r="J16" s="109" t="str">
        <f>IF('Rekapitulace stavby'!AN10="","",'Rekapitulace stavby'!AN10)</f>
        <v/>
      </c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9" t="str">
        <f>IF('Rekapitulace stavby'!E11="","",'Rekapitulace stavby'!E11)</f>
        <v xml:space="preserve"> </v>
      </c>
      <c r="F17" s="31"/>
      <c r="G17" s="31"/>
      <c r="H17" s="31"/>
      <c r="I17" s="118" t="s">
        <v>26</v>
      </c>
      <c r="J17" s="109" t="str">
        <f>IF('Rekapitulace stavby'!AN11="","",'Rekapitulace stavby'!AN11)</f>
        <v/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8" t="s">
        <v>27</v>
      </c>
      <c r="E19" s="31"/>
      <c r="F19" s="31"/>
      <c r="G19" s="31"/>
      <c r="H19" s="31"/>
      <c r="I19" s="118" t="s">
        <v>25</v>
      </c>
      <c r="J19" s="27" t="str">
        <f>'Rekapitulace stavby'!AN13</f>
        <v>Vyplň údaj</v>
      </c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8" t="str">
        <f>'Rekapitulace stavby'!E14</f>
        <v>Vyplň údaj</v>
      </c>
      <c r="F20" s="279"/>
      <c r="G20" s="279"/>
      <c r="H20" s="279"/>
      <c r="I20" s="118" t="s">
        <v>26</v>
      </c>
      <c r="J20" s="27" t="str">
        <f>'Rekapitulace stavby'!AN14</f>
        <v>Vyplň údaj</v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8" t="s">
        <v>29</v>
      </c>
      <c r="E22" s="31"/>
      <c r="F22" s="31"/>
      <c r="G22" s="31"/>
      <c r="H22" s="31"/>
      <c r="I22" s="118" t="s">
        <v>25</v>
      </c>
      <c r="J22" s="109" t="str">
        <f>IF('Rekapitulace stavby'!AN16="","",'Rekapitulace stavby'!AN16)</f>
        <v/>
      </c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9" t="str">
        <f>IF('Rekapitulace stavby'!E17="","",'Rekapitulace stavby'!E17)</f>
        <v xml:space="preserve"> </v>
      </c>
      <c r="F23" s="31"/>
      <c r="G23" s="31"/>
      <c r="H23" s="31"/>
      <c r="I23" s="118" t="s">
        <v>26</v>
      </c>
      <c r="J23" s="109" t="str">
        <f>IF('Rekapitulace stavby'!AN17="","",'Rekapitulace stavby'!AN17)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8" t="s">
        <v>30</v>
      </c>
      <c r="E25" s="31"/>
      <c r="F25" s="31"/>
      <c r="G25" s="31"/>
      <c r="H25" s="31"/>
      <c r="I25" s="118" t="s">
        <v>25</v>
      </c>
      <c r="J25" s="109" t="str">
        <f>IF('Rekapitulace stavby'!AN19="","",'Rekapitulace stavby'!AN19)</f>
        <v/>
      </c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9" t="str">
        <f>IF('Rekapitulace stavby'!E20="","",'Rekapitulace stavby'!E20)</f>
        <v xml:space="preserve"> </v>
      </c>
      <c r="F26" s="31"/>
      <c r="G26" s="31"/>
      <c r="H26" s="31"/>
      <c r="I26" s="118" t="s">
        <v>26</v>
      </c>
      <c r="J26" s="109" t="str">
        <f>IF('Rekapitulace stavby'!AN20="","",'Rekapitulace stavby'!AN20)</f>
        <v/>
      </c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8" t="s">
        <v>31</v>
      </c>
      <c r="E28" s="31"/>
      <c r="F28" s="31"/>
      <c r="G28" s="31"/>
      <c r="H28" s="31"/>
      <c r="I28" s="31"/>
      <c r="J28" s="31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0"/>
      <c r="B29" s="121"/>
      <c r="C29" s="120"/>
      <c r="D29" s="120"/>
      <c r="E29" s="280" t="s">
        <v>1</v>
      </c>
      <c r="F29" s="280"/>
      <c r="G29" s="280"/>
      <c r="H29" s="280"/>
      <c r="I29" s="120"/>
      <c r="J29" s="120"/>
      <c r="K29" s="120"/>
      <c r="L29" s="120"/>
      <c r="M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3"/>
      <c r="E31" s="123"/>
      <c r="F31" s="123"/>
      <c r="G31" s="123"/>
      <c r="H31" s="123"/>
      <c r="I31" s="123"/>
      <c r="J31" s="123"/>
      <c r="K31" s="123"/>
      <c r="L31" s="123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2.75">
      <c r="A32" s="31"/>
      <c r="B32" s="36"/>
      <c r="C32" s="31"/>
      <c r="D32" s="31"/>
      <c r="E32" s="118" t="s">
        <v>136</v>
      </c>
      <c r="F32" s="31"/>
      <c r="G32" s="31"/>
      <c r="H32" s="31"/>
      <c r="I32" s="31"/>
      <c r="J32" s="31"/>
      <c r="K32" s="124">
        <f>I98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2.75">
      <c r="A33" s="31"/>
      <c r="B33" s="36"/>
      <c r="C33" s="31"/>
      <c r="D33" s="31"/>
      <c r="E33" s="118" t="s">
        <v>137</v>
      </c>
      <c r="F33" s="31"/>
      <c r="G33" s="31"/>
      <c r="H33" s="31"/>
      <c r="I33" s="31"/>
      <c r="J33" s="31"/>
      <c r="K33" s="124">
        <f>J98</f>
        <v>0</v>
      </c>
      <c r="L33" s="3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5" t="s">
        <v>32</v>
      </c>
      <c r="E34" s="31"/>
      <c r="F34" s="31"/>
      <c r="G34" s="31"/>
      <c r="H34" s="31"/>
      <c r="I34" s="31"/>
      <c r="J34" s="31"/>
      <c r="K34" s="126">
        <f>ROUND(K121, 2)</f>
        <v>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3"/>
      <c r="E35" s="123"/>
      <c r="F35" s="123"/>
      <c r="G35" s="123"/>
      <c r="H35" s="123"/>
      <c r="I35" s="123"/>
      <c r="J35" s="123"/>
      <c r="K35" s="123"/>
      <c r="L35" s="123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27" t="s">
        <v>34</v>
      </c>
      <c r="G36" s="31"/>
      <c r="H36" s="31"/>
      <c r="I36" s="127" t="s">
        <v>33</v>
      </c>
      <c r="J36" s="31"/>
      <c r="K36" s="127" t="s">
        <v>35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28" t="s">
        <v>36</v>
      </c>
      <c r="E37" s="118" t="s">
        <v>37</v>
      </c>
      <c r="F37" s="124">
        <f>ROUND((SUM(BE121:BE181)),  2)</f>
        <v>0</v>
      </c>
      <c r="G37" s="31"/>
      <c r="H37" s="31"/>
      <c r="I37" s="129">
        <v>0.21</v>
      </c>
      <c r="J37" s="31"/>
      <c r="K37" s="124">
        <f>ROUND(((SUM(BE121:BE181))*I37),  2)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8" t="s">
        <v>38</v>
      </c>
      <c r="F38" s="124">
        <f>ROUND((SUM(BF121:BF181)),  2)</f>
        <v>0</v>
      </c>
      <c r="G38" s="31"/>
      <c r="H38" s="31"/>
      <c r="I38" s="129">
        <v>0.15</v>
      </c>
      <c r="J38" s="31"/>
      <c r="K38" s="124">
        <f>ROUND(((SUM(BF121:BF181))*I38),  2)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39</v>
      </c>
      <c r="F39" s="124">
        <f>ROUND((SUM(BG121:BG181)),  2)</f>
        <v>0</v>
      </c>
      <c r="G39" s="31"/>
      <c r="H39" s="31"/>
      <c r="I39" s="129">
        <v>0.21</v>
      </c>
      <c r="J39" s="31"/>
      <c r="K39" s="124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8" t="s">
        <v>40</v>
      </c>
      <c r="F40" s="124">
        <f>ROUND((SUM(BH121:BH181)),  2)</f>
        <v>0</v>
      </c>
      <c r="G40" s="31"/>
      <c r="H40" s="31"/>
      <c r="I40" s="129">
        <v>0.15</v>
      </c>
      <c r="J40" s="31"/>
      <c r="K40" s="124">
        <f>0</f>
        <v>0</v>
      </c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8" t="s">
        <v>41</v>
      </c>
      <c r="F41" s="124">
        <f>ROUND((SUM(BI121:BI181)),  2)</f>
        <v>0</v>
      </c>
      <c r="G41" s="31"/>
      <c r="H41" s="31"/>
      <c r="I41" s="129">
        <v>0</v>
      </c>
      <c r="J41" s="31"/>
      <c r="K41" s="124">
        <f>0</f>
        <v>0</v>
      </c>
      <c r="L41" s="31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0"/>
      <c r="D43" s="131" t="s">
        <v>42</v>
      </c>
      <c r="E43" s="132"/>
      <c r="F43" s="132"/>
      <c r="G43" s="133" t="s">
        <v>43</v>
      </c>
      <c r="H43" s="134" t="s">
        <v>44</v>
      </c>
      <c r="I43" s="132"/>
      <c r="J43" s="132"/>
      <c r="K43" s="135">
        <f>SUM(K34:K41)</f>
        <v>0</v>
      </c>
      <c r="L43" s="136"/>
      <c r="M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8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138"/>
      <c r="M50" s="48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1"/>
      <c r="B61" s="36"/>
      <c r="C61" s="31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140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1"/>
      <c r="B65" s="36"/>
      <c r="C65" s="31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143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1"/>
      <c r="B76" s="36"/>
      <c r="C76" s="31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140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138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17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3.25" customHeight="1">
      <c r="A85" s="31"/>
      <c r="B85" s="32"/>
      <c r="C85" s="33"/>
      <c r="D85" s="33"/>
      <c r="E85" s="281" t="str">
        <f>E7</f>
        <v>Oprava PZS na trati Staré Město u UH - Vlárský průsmyk a Kojetín - Valašské Meziříčí</v>
      </c>
      <c r="F85" s="282"/>
      <c r="G85" s="282"/>
      <c r="H85" s="282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132</v>
      </c>
      <c r="D86" s="19"/>
      <c r="E86" s="19"/>
      <c r="F86" s="19"/>
      <c r="G86" s="19"/>
      <c r="H86" s="19"/>
      <c r="I86" s="19"/>
      <c r="J86" s="19"/>
      <c r="K86" s="19"/>
      <c r="L86" s="19"/>
      <c r="M86" s="17"/>
    </row>
    <row r="87" spans="1:31" s="2" customFormat="1" ht="16.5" customHeight="1">
      <c r="A87" s="31"/>
      <c r="B87" s="32"/>
      <c r="C87" s="33"/>
      <c r="D87" s="33"/>
      <c r="E87" s="281" t="s">
        <v>1096</v>
      </c>
      <c r="F87" s="283"/>
      <c r="G87" s="283"/>
      <c r="H87" s="283"/>
      <c r="I87" s="33"/>
      <c r="J87" s="33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134</v>
      </c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34" t="str">
        <f>E11</f>
        <v>PS 04.3 - Počítače náprav</v>
      </c>
      <c r="F89" s="283"/>
      <c r="G89" s="283"/>
      <c r="H89" s="283"/>
      <c r="I89" s="33"/>
      <c r="J89" s="33"/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21</v>
      </c>
      <c r="D91" s="33"/>
      <c r="E91" s="33"/>
      <c r="F91" s="24" t="str">
        <f>F14</f>
        <v xml:space="preserve"> </v>
      </c>
      <c r="G91" s="33"/>
      <c r="H91" s="33"/>
      <c r="I91" s="26" t="s">
        <v>23</v>
      </c>
      <c r="J91" s="63">
        <f>IF(J14="","",J14)</f>
        <v>0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3"/>
      <c r="E93" s="33"/>
      <c r="F93" s="24" t="str">
        <f>E17</f>
        <v xml:space="preserve"> </v>
      </c>
      <c r="G93" s="33"/>
      <c r="H93" s="33"/>
      <c r="I93" s="26" t="s">
        <v>29</v>
      </c>
      <c r="J93" s="29" t="str">
        <f>E23</f>
        <v xml:space="preserve"> </v>
      </c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30</v>
      </c>
      <c r="J94" s="29" t="str">
        <f>E26</f>
        <v xml:space="preserve"> </v>
      </c>
      <c r="K94" s="33"/>
      <c r="L94" s="33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8" t="s">
        <v>139</v>
      </c>
      <c r="D96" s="149"/>
      <c r="E96" s="149"/>
      <c r="F96" s="149"/>
      <c r="G96" s="149"/>
      <c r="H96" s="149"/>
      <c r="I96" s="150" t="s">
        <v>140</v>
      </c>
      <c r="J96" s="150" t="s">
        <v>141</v>
      </c>
      <c r="K96" s="150" t="s">
        <v>142</v>
      </c>
      <c r="L96" s="149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1" t="s">
        <v>143</v>
      </c>
      <c r="D98" s="33"/>
      <c r="E98" s="33"/>
      <c r="F98" s="33"/>
      <c r="G98" s="33"/>
      <c r="H98" s="33"/>
      <c r="I98" s="81">
        <f>Q121</f>
        <v>0</v>
      </c>
      <c r="J98" s="81">
        <f>R121</f>
        <v>0</v>
      </c>
      <c r="K98" s="81">
        <f>K121</f>
        <v>0</v>
      </c>
      <c r="L98" s="33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144</v>
      </c>
    </row>
    <row r="99" spans="1:47" s="9" customFormat="1" ht="24.95" customHeight="1">
      <c r="B99" s="152"/>
      <c r="C99" s="153"/>
      <c r="D99" s="154" t="s">
        <v>147</v>
      </c>
      <c r="E99" s="155"/>
      <c r="F99" s="155"/>
      <c r="G99" s="155"/>
      <c r="H99" s="155"/>
      <c r="I99" s="156">
        <f>Q156</f>
        <v>0</v>
      </c>
      <c r="J99" s="156">
        <f>R156</f>
        <v>0</v>
      </c>
      <c r="K99" s="156">
        <f>K156</f>
        <v>0</v>
      </c>
      <c r="L99" s="153"/>
      <c r="M99" s="157"/>
    </row>
    <row r="100" spans="1:47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0" t="s">
        <v>148</v>
      </c>
      <c r="D106" s="33"/>
      <c r="E106" s="33"/>
      <c r="F106" s="33"/>
      <c r="G106" s="33"/>
      <c r="H106" s="33"/>
      <c r="I106" s="33"/>
      <c r="J106" s="33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17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3.25" customHeight="1">
      <c r="A109" s="31"/>
      <c r="B109" s="32"/>
      <c r="C109" s="33"/>
      <c r="D109" s="33"/>
      <c r="E109" s="281" t="str">
        <f>E7</f>
        <v>Oprava PZS na trati Staré Město u UH - Vlárský průsmyk a Kojetín - Valašské Meziříčí</v>
      </c>
      <c r="F109" s="282"/>
      <c r="G109" s="282"/>
      <c r="H109" s="282"/>
      <c r="I109" s="33"/>
      <c r="J109" s="33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8"/>
      <c r="C110" s="26" t="s">
        <v>132</v>
      </c>
      <c r="D110" s="19"/>
      <c r="E110" s="19"/>
      <c r="F110" s="19"/>
      <c r="G110" s="19"/>
      <c r="H110" s="19"/>
      <c r="I110" s="19"/>
      <c r="J110" s="19"/>
      <c r="K110" s="19"/>
      <c r="L110" s="19"/>
      <c r="M110" s="17"/>
    </row>
    <row r="111" spans="1:47" s="2" customFormat="1" ht="16.5" customHeight="1">
      <c r="A111" s="31"/>
      <c r="B111" s="32"/>
      <c r="C111" s="33"/>
      <c r="D111" s="33"/>
      <c r="E111" s="281" t="s">
        <v>1096</v>
      </c>
      <c r="F111" s="283"/>
      <c r="G111" s="283"/>
      <c r="H111" s="283"/>
      <c r="I111" s="33"/>
      <c r="J111" s="33"/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134</v>
      </c>
      <c r="D112" s="33"/>
      <c r="E112" s="33"/>
      <c r="F112" s="33"/>
      <c r="G112" s="33"/>
      <c r="H112" s="33"/>
      <c r="I112" s="33"/>
      <c r="J112" s="33"/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34" t="str">
        <f>E11</f>
        <v>PS 04.3 - Počítače náprav</v>
      </c>
      <c r="F113" s="283"/>
      <c r="G113" s="283"/>
      <c r="H113" s="283"/>
      <c r="I113" s="33"/>
      <c r="J113" s="33"/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21</v>
      </c>
      <c r="D115" s="33"/>
      <c r="E115" s="33"/>
      <c r="F115" s="24" t="str">
        <f>F14</f>
        <v xml:space="preserve"> </v>
      </c>
      <c r="G115" s="33"/>
      <c r="H115" s="33"/>
      <c r="I115" s="26" t="s">
        <v>23</v>
      </c>
      <c r="J115" s="63">
        <f>IF(J14="","",J14)</f>
        <v>0</v>
      </c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24</v>
      </c>
      <c r="D117" s="33"/>
      <c r="E117" s="33"/>
      <c r="F117" s="24" t="str">
        <f>E17</f>
        <v xml:space="preserve"> </v>
      </c>
      <c r="G117" s="33"/>
      <c r="H117" s="33"/>
      <c r="I117" s="26" t="s">
        <v>29</v>
      </c>
      <c r="J117" s="29" t="str">
        <f>E23</f>
        <v xml:space="preserve"> </v>
      </c>
      <c r="K117" s="33"/>
      <c r="L117" s="33"/>
      <c r="M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27</v>
      </c>
      <c r="D118" s="33"/>
      <c r="E118" s="33"/>
      <c r="F118" s="24" t="str">
        <f>IF(E20="","",E20)</f>
        <v>Vyplň údaj</v>
      </c>
      <c r="G118" s="33"/>
      <c r="H118" s="33"/>
      <c r="I118" s="26" t="s">
        <v>30</v>
      </c>
      <c r="J118" s="29" t="str">
        <f>E26</f>
        <v xml:space="preserve"> </v>
      </c>
      <c r="K118" s="33"/>
      <c r="L118" s="33"/>
      <c r="M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63"/>
      <c r="B120" s="164"/>
      <c r="C120" s="165" t="s">
        <v>149</v>
      </c>
      <c r="D120" s="166" t="s">
        <v>57</v>
      </c>
      <c r="E120" s="166" t="s">
        <v>53</v>
      </c>
      <c r="F120" s="166" t="s">
        <v>54</v>
      </c>
      <c r="G120" s="166" t="s">
        <v>150</v>
      </c>
      <c r="H120" s="166" t="s">
        <v>151</v>
      </c>
      <c r="I120" s="166" t="s">
        <v>152</v>
      </c>
      <c r="J120" s="166" t="s">
        <v>153</v>
      </c>
      <c r="K120" s="167" t="s">
        <v>142</v>
      </c>
      <c r="L120" s="168" t="s">
        <v>154</v>
      </c>
      <c r="M120" s="169"/>
      <c r="N120" s="72" t="s">
        <v>1</v>
      </c>
      <c r="O120" s="73" t="s">
        <v>36</v>
      </c>
      <c r="P120" s="73" t="s">
        <v>155</v>
      </c>
      <c r="Q120" s="73" t="s">
        <v>156</v>
      </c>
      <c r="R120" s="73" t="s">
        <v>157</v>
      </c>
      <c r="S120" s="73" t="s">
        <v>158</v>
      </c>
      <c r="T120" s="73" t="s">
        <v>159</v>
      </c>
      <c r="U120" s="73" t="s">
        <v>160</v>
      </c>
      <c r="V120" s="73" t="s">
        <v>161</v>
      </c>
      <c r="W120" s="73" t="s">
        <v>162</v>
      </c>
      <c r="X120" s="74" t="s">
        <v>163</v>
      </c>
      <c r="Y120" s="163"/>
      <c r="Z120" s="163"/>
      <c r="AA120" s="163"/>
      <c r="AB120" s="163"/>
      <c r="AC120" s="163"/>
      <c r="AD120" s="163"/>
      <c r="AE120" s="163"/>
    </row>
    <row r="121" spans="1:65" s="2" customFormat="1" ht="22.9" customHeight="1">
      <c r="A121" s="31"/>
      <c r="B121" s="32"/>
      <c r="C121" s="79" t="s">
        <v>164</v>
      </c>
      <c r="D121" s="33"/>
      <c r="E121" s="33"/>
      <c r="F121" s="33"/>
      <c r="G121" s="33"/>
      <c r="H121" s="33"/>
      <c r="I121" s="33"/>
      <c r="J121" s="33"/>
      <c r="K121" s="170">
        <f>BK121</f>
        <v>0</v>
      </c>
      <c r="L121" s="33"/>
      <c r="M121" s="36"/>
      <c r="N121" s="75"/>
      <c r="O121" s="171"/>
      <c r="P121" s="76"/>
      <c r="Q121" s="172">
        <f>Q122+SUM(Q123:Q156)</f>
        <v>0</v>
      </c>
      <c r="R121" s="172">
        <f>R122+SUM(R123:R156)</f>
        <v>0</v>
      </c>
      <c r="S121" s="76"/>
      <c r="T121" s="173">
        <f>T122+SUM(T123:T156)</f>
        <v>0</v>
      </c>
      <c r="U121" s="76"/>
      <c r="V121" s="173">
        <f>V122+SUM(V123:V156)</f>
        <v>0</v>
      </c>
      <c r="W121" s="76"/>
      <c r="X121" s="174">
        <f>X122+SUM(X123:X156)</f>
        <v>0</v>
      </c>
      <c r="Y121" s="31"/>
      <c r="Z121" s="31"/>
      <c r="AA121" s="31"/>
      <c r="AB121" s="31"/>
      <c r="AC121" s="31"/>
      <c r="AD121" s="31"/>
      <c r="AE121" s="31"/>
      <c r="AT121" s="14" t="s">
        <v>73</v>
      </c>
      <c r="AU121" s="14" t="s">
        <v>144</v>
      </c>
      <c r="BK121" s="175">
        <f>BK122+SUM(BK123:BK156)</f>
        <v>0</v>
      </c>
    </row>
    <row r="122" spans="1:65" s="2" customFormat="1" ht="24.2" customHeight="1">
      <c r="A122" s="31"/>
      <c r="B122" s="32"/>
      <c r="C122" s="213" t="s">
        <v>81</v>
      </c>
      <c r="D122" s="213" t="s">
        <v>199</v>
      </c>
      <c r="E122" s="214" t="s">
        <v>1185</v>
      </c>
      <c r="F122" s="215" t="s">
        <v>1186</v>
      </c>
      <c r="G122" s="216" t="s">
        <v>202</v>
      </c>
      <c r="H122" s="217">
        <v>4</v>
      </c>
      <c r="I122" s="218"/>
      <c r="J122" s="219"/>
      <c r="K122" s="220">
        <f>ROUND(P122*H122,2)</f>
        <v>0</v>
      </c>
      <c r="L122" s="219"/>
      <c r="M122" s="221"/>
      <c r="N122" s="222" t="s">
        <v>1</v>
      </c>
      <c r="O122" s="202" t="s">
        <v>37</v>
      </c>
      <c r="P122" s="203">
        <f>I122+J122</f>
        <v>0</v>
      </c>
      <c r="Q122" s="203">
        <f>ROUND(I122*H122,2)</f>
        <v>0</v>
      </c>
      <c r="R122" s="203">
        <f>ROUND(J122*H122,2)</f>
        <v>0</v>
      </c>
      <c r="S122" s="68"/>
      <c r="T122" s="204">
        <f>S122*H122</f>
        <v>0</v>
      </c>
      <c r="U122" s="204">
        <v>0</v>
      </c>
      <c r="V122" s="204">
        <f>U122*H122</f>
        <v>0</v>
      </c>
      <c r="W122" s="204">
        <v>0</v>
      </c>
      <c r="X122" s="205">
        <f>W122*H122</f>
        <v>0</v>
      </c>
      <c r="Y122" s="31"/>
      <c r="Z122" s="31"/>
      <c r="AA122" s="31"/>
      <c r="AB122" s="31"/>
      <c r="AC122" s="31"/>
      <c r="AD122" s="31"/>
      <c r="AE122" s="31"/>
      <c r="AR122" s="206" t="s">
        <v>83</v>
      </c>
      <c r="AT122" s="206" t="s">
        <v>199</v>
      </c>
      <c r="AU122" s="206" t="s">
        <v>74</v>
      </c>
      <c r="AY122" s="14" t="s">
        <v>167</v>
      </c>
      <c r="BE122" s="207">
        <f>IF(O122="základní",K122,0)</f>
        <v>0</v>
      </c>
      <c r="BF122" s="207">
        <f>IF(O122="snížená",K122,0)</f>
        <v>0</v>
      </c>
      <c r="BG122" s="207">
        <f>IF(O122="zákl. přenesená",K122,0)</f>
        <v>0</v>
      </c>
      <c r="BH122" s="207">
        <f>IF(O122="sníž. přenesená",K122,0)</f>
        <v>0</v>
      </c>
      <c r="BI122" s="207">
        <f>IF(O122="nulová",K122,0)</f>
        <v>0</v>
      </c>
      <c r="BJ122" s="14" t="s">
        <v>81</v>
      </c>
      <c r="BK122" s="207">
        <f>ROUND(P122*H122,2)</f>
        <v>0</v>
      </c>
      <c r="BL122" s="14" t="s">
        <v>81</v>
      </c>
      <c r="BM122" s="206" t="s">
        <v>1187</v>
      </c>
    </row>
    <row r="123" spans="1:65" s="2" customFormat="1" ht="19.5">
      <c r="A123" s="31"/>
      <c r="B123" s="32"/>
      <c r="C123" s="33"/>
      <c r="D123" s="208" t="s">
        <v>174</v>
      </c>
      <c r="E123" s="33"/>
      <c r="F123" s="209" t="s">
        <v>1186</v>
      </c>
      <c r="G123" s="33"/>
      <c r="H123" s="33"/>
      <c r="I123" s="210"/>
      <c r="J123" s="210"/>
      <c r="K123" s="33"/>
      <c r="L123" s="33"/>
      <c r="M123" s="36"/>
      <c r="N123" s="211"/>
      <c r="O123" s="212"/>
      <c r="P123" s="68"/>
      <c r="Q123" s="68"/>
      <c r="R123" s="68"/>
      <c r="S123" s="68"/>
      <c r="T123" s="68"/>
      <c r="U123" s="68"/>
      <c r="V123" s="68"/>
      <c r="W123" s="68"/>
      <c r="X123" s="69"/>
      <c r="Y123" s="31"/>
      <c r="Z123" s="31"/>
      <c r="AA123" s="31"/>
      <c r="AB123" s="31"/>
      <c r="AC123" s="31"/>
      <c r="AD123" s="31"/>
      <c r="AE123" s="31"/>
      <c r="AT123" s="14" t="s">
        <v>174</v>
      </c>
      <c r="AU123" s="14" t="s">
        <v>74</v>
      </c>
    </row>
    <row r="124" spans="1:65" s="2" customFormat="1" ht="24.2" customHeight="1">
      <c r="A124" s="31"/>
      <c r="B124" s="32"/>
      <c r="C124" s="213" t="s">
        <v>83</v>
      </c>
      <c r="D124" s="213" t="s">
        <v>199</v>
      </c>
      <c r="E124" s="214" t="s">
        <v>1188</v>
      </c>
      <c r="F124" s="215" t="s">
        <v>1189</v>
      </c>
      <c r="G124" s="216" t="s">
        <v>202</v>
      </c>
      <c r="H124" s="217">
        <v>1</v>
      </c>
      <c r="I124" s="218"/>
      <c r="J124" s="219"/>
      <c r="K124" s="220">
        <f>ROUND(P124*H124,2)</f>
        <v>0</v>
      </c>
      <c r="L124" s="219"/>
      <c r="M124" s="221"/>
      <c r="N124" s="222" t="s">
        <v>1</v>
      </c>
      <c r="O124" s="202" t="s">
        <v>37</v>
      </c>
      <c r="P124" s="203">
        <f>I124+J124</f>
        <v>0</v>
      </c>
      <c r="Q124" s="203">
        <f>ROUND(I124*H124,2)</f>
        <v>0</v>
      </c>
      <c r="R124" s="203">
        <f>ROUND(J124*H124,2)</f>
        <v>0</v>
      </c>
      <c r="S124" s="68"/>
      <c r="T124" s="204">
        <f>S124*H124</f>
        <v>0</v>
      </c>
      <c r="U124" s="204">
        <v>0</v>
      </c>
      <c r="V124" s="204">
        <f>U124*H124</f>
        <v>0</v>
      </c>
      <c r="W124" s="204">
        <v>0</v>
      </c>
      <c r="X124" s="205">
        <f>W124*H124</f>
        <v>0</v>
      </c>
      <c r="Y124" s="31"/>
      <c r="Z124" s="31"/>
      <c r="AA124" s="31"/>
      <c r="AB124" s="31"/>
      <c r="AC124" s="31"/>
      <c r="AD124" s="31"/>
      <c r="AE124" s="31"/>
      <c r="AR124" s="206" t="s">
        <v>83</v>
      </c>
      <c r="AT124" s="206" t="s">
        <v>199</v>
      </c>
      <c r="AU124" s="206" t="s">
        <v>74</v>
      </c>
      <c r="AY124" s="14" t="s">
        <v>167</v>
      </c>
      <c r="BE124" s="207">
        <f>IF(O124="základní",K124,0)</f>
        <v>0</v>
      </c>
      <c r="BF124" s="207">
        <f>IF(O124="snížená",K124,0)</f>
        <v>0</v>
      </c>
      <c r="BG124" s="207">
        <f>IF(O124="zákl. přenesená",K124,0)</f>
        <v>0</v>
      </c>
      <c r="BH124" s="207">
        <f>IF(O124="sníž. přenesená",K124,0)</f>
        <v>0</v>
      </c>
      <c r="BI124" s="207">
        <f>IF(O124="nulová",K124,0)</f>
        <v>0</v>
      </c>
      <c r="BJ124" s="14" t="s">
        <v>81</v>
      </c>
      <c r="BK124" s="207">
        <f>ROUND(P124*H124,2)</f>
        <v>0</v>
      </c>
      <c r="BL124" s="14" t="s">
        <v>81</v>
      </c>
      <c r="BM124" s="206" t="s">
        <v>1190</v>
      </c>
    </row>
    <row r="125" spans="1:65" s="2" customFormat="1" ht="19.5">
      <c r="A125" s="31"/>
      <c r="B125" s="32"/>
      <c r="C125" s="33"/>
      <c r="D125" s="208" t="s">
        <v>174</v>
      </c>
      <c r="E125" s="33"/>
      <c r="F125" s="209" t="s">
        <v>1189</v>
      </c>
      <c r="G125" s="33"/>
      <c r="H125" s="33"/>
      <c r="I125" s="210"/>
      <c r="J125" s="210"/>
      <c r="K125" s="33"/>
      <c r="L125" s="33"/>
      <c r="M125" s="36"/>
      <c r="N125" s="211"/>
      <c r="O125" s="212"/>
      <c r="P125" s="68"/>
      <c r="Q125" s="68"/>
      <c r="R125" s="68"/>
      <c r="S125" s="68"/>
      <c r="T125" s="68"/>
      <c r="U125" s="68"/>
      <c r="V125" s="68"/>
      <c r="W125" s="68"/>
      <c r="X125" s="69"/>
      <c r="Y125" s="31"/>
      <c r="Z125" s="31"/>
      <c r="AA125" s="31"/>
      <c r="AB125" s="31"/>
      <c r="AC125" s="31"/>
      <c r="AD125" s="31"/>
      <c r="AE125" s="31"/>
      <c r="AT125" s="14" t="s">
        <v>174</v>
      </c>
      <c r="AU125" s="14" t="s">
        <v>74</v>
      </c>
    </row>
    <row r="126" spans="1:65" s="2" customFormat="1" ht="24.2" customHeight="1">
      <c r="A126" s="31"/>
      <c r="B126" s="32"/>
      <c r="C126" s="213" t="s">
        <v>178</v>
      </c>
      <c r="D126" s="213" t="s">
        <v>199</v>
      </c>
      <c r="E126" s="214" t="s">
        <v>1191</v>
      </c>
      <c r="F126" s="215" t="s">
        <v>1192</v>
      </c>
      <c r="G126" s="216" t="s">
        <v>202</v>
      </c>
      <c r="H126" s="217">
        <v>4</v>
      </c>
      <c r="I126" s="218"/>
      <c r="J126" s="219"/>
      <c r="K126" s="220">
        <f>ROUND(P126*H126,2)</f>
        <v>0</v>
      </c>
      <c r="L126" s="219"/>
      <c r="M126" s="221"/>
      <c r="N126" s="222" t="s">
        <v>1</v>
      </c>
      <c r="O126" s="202" t="s">
        <v>37</v>
      </c>
      <c r="P126" s="203">
        <f>I126+J126</f>
        <v>0</v>
      </c>
      <c r="Q126" s="203">
        <f>ROUND(I126*H126,2)</f>
        <v>0</v>
      </c>
      <c r="R126" s="203">
        <f>ROUND(J126*H126,2)</f>
        <v>0</v>
      </c>
      <c r="S126" s="68"/>
      <c r="T126" s="204">
        <f>S126*H126</f>
        <v>0</v>
      </c>
      <c r="U126" s="204">
        <v>0</v>
      </c>
      <c r="V126" s="204">
        <f>U126*H126</f>
        <v>0</v>
      </c>
      <c r="W126" s="204">
        <v>0</v>
      </c>
      <c r="X126" s="205">
        <f>W126*H126</f>
        <v>0</v>
      </c>
      <c r="Y126" s="31"/>
      <c r="Z126" s="31"/>
      <c r="AA126" s="31"/>
      <c r="AB126" s="31"/>
      <c r="AC126" s="31"/>
      <c r="AD126" s="31"/>
      <c r="AE126" s="31"/>
      <c r="AR126" s="206" t="s">
        <v>83</v>
      </c>
      <c r="AT126" s="206" t="s">
        <v>199</v>
      </c>
      <c r="AU126" s="206" t="s">
        <v>74</v>
      </c>
      <c r="AY126" s="14" t="s">
        <v>167</v>
      </c>
      <c r="BE126" s="207">
        <f>IF(O126="základní",K126,0)</f>
        <v>0</v>
      </c>
      <c r="BF126" s="207">
        <f>IF(O126="snížená",K126,0)</f>
        <v>0</v>
      </c>
      <c r="BG126" s="207">
        <f>IF(O126="zákl. přenesená",K126,0)</f>
        <v>0</v>
      </c>
      <c r="BH126" s="207">
        <f>IF(O126="sníž. přenesená",K126,0)</f>
        <v>0</v>
      </c>
      <c r="BI126" s="207">
        <f>IF(O126="nulová",K126,0)</f>
        <v>0</v>
      </c>
      <c r="BJ126" s="14" t="s">
        <v>81</v>
      </c>
      <c r="BK126" s="207">
        <f>ROUND(P126*H126,2)</f>
        <v>0</v>
      </c>
      <c r="BL126" s="14" t="s">
        <v>81</v>
      </c>
      <c r="BM126" s="206" t="s">
        <v>1193</v>
      </c>
    </row>
    <row r="127" spans="1:65" s="2" customFormat="1" ht="19.5">
      <c r="A127" s="31"/>
      <c r="B127" s="32"/>
      <c r="C127" s="33"/>
      <c r="D127" s="208" t="s">
        <v>174</v>
      </c>
      <c r="E127" s="33"/>
      <c r="F127" s="209" t="s">
        <v>1192</v>
      </c>
      <c r="G127" s="33"/>
      <c r="H127" s="33"/>
      <c r="I127" s="210"/>
      <c r="J127" s="210"/>
      <c r="K127" s="33"/>
      <c r="L127" s="33"/>
      <c r="M127" s="36"/>
      <c r="N127" s="211"/>
      <c r="O127" s="212"/>
      <c r="P127" s="68"/>
      <c r="Q127" s="68"/>
      <c r="R127" s="68"/>
      <c r="S127" s="68"/>
      <c r="T127" s="68"/>
      <c r="U127" s="68"/>
      <c r="V127" s="68"/>
      <c r="W127" s="68"/>
      <c r="X127" s="69"/>
      <c r="Y127" s="31"/>
      <c r="Z127" s="31"/>
      <c r="AA127" s="31"/>
      <c r="AB127" s="31"/>
      <c r="AC127" s="31"/>
      <c r="AD127" s="31"/>
      <c r="AE127" s="31"/>
      <c r="AT127" s="14" t="s">
        <v>174</v>
      </c>
      <c r="AU127" s="14" t="s">
        <v>74</v>
      </c>
    </row>
    <row r="128" spans="1:65" s="2" customFormat="1" ht="24.2" customHeight="1">
      <c r="A128" s="31"/>
      <c r="B128" s="32"/>
      <c r="C128" s="213" t="s">
        <v>182</v>
      </c>
      <c r="D128" s="213" t="s">
        <v>199</v>
      </c>
      <c r="E128" s="214" t="s">
        <v>1194</v>
      </c>
      <c r="F128" s="215" t="s">
        <v>1195</v>
      </c>
      <c r="G128" s="216" t="s">
        <v>202</v>
      </c>
      <c r="H128" s="217">
        <v>4</v>
      </c>
      <c r="I128" s="218"/>
      <c r="J128" s="219"/>
      <c r="K128" s="220">
        <f>ROUND(P128*H128,2)</f>
        <v>0</v>
      </c>
      <c r="L128" s="219"/>
      <c r="M128" s="221"/>
      <c r="N128" s="222" t="s">
        <v>1</v>
      </c>
      <c r="O128" s="202" t="s">
        <v>37</v>
      </c>
      <c r="P128" s="203">
        <f>I128+J128</f>
        <v>0</v>
      </c>
      <c r="Q128" s="203">
        <f>ROUND(I128*H128,2)</f>
        <v>0</v>
      </c>
      <c r="R128" s="203">
        <f>ROUND(J128*H128,2)</f>
        <v>0</v>
      </c>
      <c r="S128" s="68"/>
      <c r="T128" s="204">
        <f>S128*H128</f>
        <v>0</v>
      </c>
      <c r="U128" s="204">
        <v>0</v>
      </c>
      <c r="V128" s="204">
        <f>U128*H128</f>
        <v>0</v>
      </c>
      <c r="W128" s="204">
        <v>0</v>
      </c>
      <c r="X128" s="205">
        <f>W128*H128</f>
        <v>0</v>
      </c>
      <c r="Y128" s="31"/>
      <c r="Z128" s="31"/>
      <c r="AA128" s="31"/>
      <c r="AB128" s="31"/>
      <c r="AC128" s="31"/>
      <c r="AD128" s="31"/>
      <c r="AE128" s="31"/>
      <c r="AR128" s="206" t="s">
        <v>83</v>
      </c>
      <c r="AT128" s="206" t="s">
        <v>199</v>
      </c>
      <c r="AU128" s="206" t="s">
        <v>74</v>
      </c>
      <c r="AY128" s="14" t="s">
        <v>167</v>
      </c>
      <c r="BE128" s="207">
        <f>IF(O128="základní",K128,0)</f>
        <v>0</v>
      </c>
      <c r="BF128" s="207">
        <f>IF(O128="snížená",K128,0)</f>
        <v>0</v>
      </c>
      <c r="BG128" s="207">
        <f>IF(O128="zákl. přenesená",K128,0)</f>
        <v>0</v>
      </c>
      <c r="BH128" s="207">
        <f>IF(O128="sníž. přenesená",K128,0)</f>
        <v>0</v>
      </c>
      <c r="BI128" s="207">
        <f>IF(O128="nulová",K128,0)</f>
        <v>0</v>
      </c>
      <c r="BJ128" s="14" t="s">
        <v>81</v>
      </c>
      <c r="BK128" s="207">
        <f>ROUND(P128*H128,2)</f>
        <v>0</v>
      </c>
      <c r="BL128" s="14" t="s">
        <v>81</v>
      </c>
      <c r="BM128" s="206" t="s">
        <v>1196</v>
      </c>
    </row>
    <row r="129" spans="1:65" s="2" customFormat="1" ht="19.5">
      <c r="A129" s="31"/>
      <c r="B129" s="32"/>
      <c r="C129" s="33"/>
      <c r="D129" s="208" t="s">
        <v>174</v>
      </c>
      <c r="E129" s="33"/>
      <c r="F129" s="209" t="s">
        <v>1195</v>
      </c>
      <c r="G129" s="33"/>
      <c r="H129" s="33"/>
      <c r="I129" s="210"/>
      <c r="J129" s="210"/>
      <c r="K129" s="33"/>
      <c r="L129" s="33"/>
      <c r="M129" s="36"/>
      <c r="N129" s="211"/>
      <c r="O129" s="212"/>
      <c r="P129" s="68"/>
      <c r="Q129" s="68"/>
      <c r="R129" s="68"/>
      <c r="S129" s="68"/>
      <c r="T129" s="68"/>
      <c r="U129" s="68"/>
      <c r="V129" s="68"/>
      <c r="W129" s="68"/>
      <c r="X129" s="69"/>
      <c r="Y129" s="31"/>
      <c r="Z129" s="31"/>
      <c r="AA129" s="31"/>
      <c r="AB129" s="31"/>
      <c r="AC129" s="31"/>
      <c r="AD129" s="31"/>
      <c r="AE129" s="31"/>
      <c r="AT129" s="14" t="s">
        <v>174</v>
      </c>
      <c r="AU129" s="14" t="s">
        <v>74</v>
      </c>
    </row>
    <row r="130" spans="1:65" s="2" customFormat="1" ht="24.2" customHeight="1">
      <c r="A130" s="31"/>
      <c r="B130" s="32"/>
      <c r="C130" s="213" t="s">
        <v>186</v>
      </c>
      <c r="D130" s="213" t="s">
        <v>199</v>
      </c>
      <c r="E130" s="214" t="s">
        <v>1197</v>
      </c>
      <c r="F130" s="215" t="s">
        <v>1198</v>
      </c>
      <c r="G130" s="216" t="s">
        <v>202</v>
      </c>
      <c r="H130" s="217">
        <v>4</v>
      </c>
      <c r="I130" s="218"/>
      <c r="J130" s="219"/>
      <c r="K130" s="220">
        <f>ROUND(P130*H130,2)</f>
        <v>0</v>
      </c>
      <c r="L130" s="219"/>
      <c r="M130" s="221"/>
      <c r="N130" s="222" t="s">
        <v>1</v>
      </c>
      <c r="O130" s="202" t="s">
        <v>37</v>
      </c>
      <c r="P130" s="203">
        <f>I130+J130</f>
        <v>0</v>
      </c>
      <c r="Q130" s="203">
        <f>ROUND(I130*H130,2)</f>
        <v>0</v>
      </c>
      <c r="R130" s="203">
        <f>ROUND(J130*H130,2)</f>
        <v>0</v>
      </c>
      <c r="S130" s="68"/>
      <c r="T130" s="204">
        <f>S130*H130</f>
        <v>0</v>
      </c>
      <c r="U130" s="204">
        <v>0</v>
      </c>
      <c r="V130" s="204">
        <f>U130*H130</f>
        <v>0</v>
      </c>
      <c r="W130" s="204">
        <v>0</v>
      </c>
      <c r="X130" s="205">
        <f>W130*H130</f>
        <v>0</v>
      </c>
      <c r="Y130" s="31"/>
      <c r="Z130" s="31"/>
      <c r="AA130" s="31"/>
      <c r="AB130" s="31"/>
      <c r="AC130" s="31"/>
      <c r="AD130" s="31"/>
      <c r="AE130" s="31"/>
      <c r="AR130" s="206" t="s">
        <v>83</v>
      </c>
      <c r="AT130" s="206" t="s">
        <v>199</v>
      </c>
      <c r="AU130" s="206" t="s">
        <v>74</v>
      </c>
      <c r="AY130" s="14" t="s">
        <v>167</v>
      </c>
      <c r="BE130" s="207">
        <f>IF(O130="základní",K130,0)</f>
        <v>0</v>
      </c>
      <c r="BF130" s="207">
        <f>IF(O130="snížená",K130,0)</f>
        <v>0</v>
      </c>
      <c r="BG130" s="207">
        <f>IF(O130="zákl. přenesená",K130,0)</f>
        <v>0</v>
      </c>
      <c r="BH130" s="207">
        <f>IF(O130="sníž. přenesená",K130,0)</f>
        <v>0</v>
      </c>
      <c r="BI130" s="207">
        <f>IF(O130="nulová",K130,0)</f>
        <v>0</v>
      </c>
      <c r="BJ130" s="14" t="s">
        <v>81</v>
      </c>
      <c r="BK130" s="207">
        <f>ROUND(P130*H130,2)</f>
        <v>0</v>
      </c>
      <c r="BL130" s="14" t="s">
        <v>81</v>
      </c>
      <c r="BM130" s="206" t="s">
        <v>1199</v>
      </c>
    </row>
    <row r="131" spans="1:65" s="2" customFormat="1" ht="19.5">
      <c r="A131" s="31"/>
      <c r="B131" s="32"/>
      <c r="C131" s="33"/>
      <c r="D131" s="208" t="s">
        <v>174</v>
      </c>
      <c r="E131" s="33"/>
      <c r="F131" s="209" t="s">
        <v>1198</v>
      </c>
      <c r="G131" s="33"/>
      <c r="H131" s="33"/>
      <c r="I131" s="210"/>
      <c r="J131" s="210"/>
      <c r="K131" s="33"/>
      <c r="L131" s="33"/>
      <c r="M131" s="36"/>
      <c r="N131" s="211"/>
      <c r="O131" s="212"/>
      <c r="P131" s="68"/>
      <c r="Q131" s="68"/>
      <c r="R131" s="68"/>
      <c r="S131" s="68"/>
      <c r="T131" s="68"/>
      <c r="U131" s="68"/>
      <c r="V131" s="68"/>
      <c r="W131" s="68"/>
      <c r="X131" s="69"/>
      <c r="Y131" s="31"/>
      <c r="Z131" s="31"/>
      <c r="AA131" s="31"/>
      <c r="AB131" s="31"/>
      <c r="AC131" s="31"/>
      <c r="AD131" s="31"/>
      <c r="AE131" s="31"/>
      <c r="AT131" s="14" t="s">
        <v>174</v>
      </c>
      <c r="AU131" s="14" t="s">
        <v>74</v>
      </c>
    </row>
    <row r="132" spans="1:65" s="2" customFormat="1" ht="24.2" customHeight="1">
      <c r="A132" s="31"/>
      <c r="B132" s="32"/>
      <c r="C132" s="213" t="s">
        <v>190</v>
      </c>
      <c r="D132" s="213" t="s">
        <v>199</v>
      </c>
      <c r="E132" s="214" t="s">
        <v>1200</v>
      </c>
      <c r="F132" s="215" t="s">
        <v>1201</v>
      </c>
      <c r="G132" s="216" t="s">
        <v>1202</v>
      </c>
      <c r="H132" s="217">
        <v>4</v>
      </c>
      <c r="I132" s="218"/>
      <c r="J132" s="219"/>
      <c r="K132" s="220">
        <f>ROUND(P132*H132,2)</f>
        <v>0</v>
      </c>
      <c r="L132" s="219"/>
      <c r="M132" s="221"/>
      <c r="N132" s="222" t="s">
        <v>1</v>
      </c>
      <c r="O132" s="202" t="s">
        <v>37</v>
      </c>
      <c r="P132" s="203">
        <f>I132+J132</f>
        <v>0</v>
      </c>
      <c r="Q132" s="203">
        <f>ROUND(I132*H132,2)</f>
        <v>0</v>
      </c>
      <c r="R132" s="203">
        <f>ROUND(J132*H132,2)</f>
        <v>0</v>
      </c>
      <c r="S132" s="68"/>
      <c r="T132" s="204">
        <f>S132*H132</f>
        <v>0</v>
      </c>
      <c r="U132" s="204">
        <v>0</v>
      </c>
      <c r="V132" s="204">
        <f>U132*H132</f>
        <v>0</v>
      </c>
      <c r="W132" s="204">
        <v>0</v>
      </c>
      <c r="X132" s="205">
        <f>W132*H132</f>
        <v>0</v>
      </c>
      <c r="Y132" s="31"/>
      <c r="Z132" s="31"/>
      <c r="AA132" s="31"/>
      <c r="AB132" s="31"/>
      <c r="AC132" s="31"/>
      <c r="AD132" s="31"/>
      <c r="AE132" s="31"/>
      <c r="AR132" s="206" t="s">
        <v>83</v>
      </c>
      <c r="AT132" s="206" t="s">
        <v>199</v>
      </c>
      <c r="AU132" s="206" t="s">
        <v>74</v>
      </c>
      <c r="AY132" s="14" t="s">
        <v>167</v>
      </c>
      <c r="BE132" s="207">
        <f>IF(O132="základní",K132,0)</f>
        <v>0</v>
      </c>
      <c r="BF132" s="207">
        <f>IF(O132="snížená",K132,0)</f>
        <v>0</v>
      </c>
      <c r="BG132" s="207">
        <f>IF(O132="zákl. přenesená",K132,0)</f>
        <v>0</v>
      </c>
      <c r="BH132" s="207">
        <f>IF(O132="sníž. přenesená",K132,0)</f>
        <v>0</v>
      </c>
      <c r="BI132" s="207">
        <f>IF(O132="nulová",K132,0)</f>
        <v>0</v>
      </c>
      <c r="BJ132" s="14" t="s">
        <v>81</v>
      </c>
      <c r="BK132" s="207">
        <f>ROUND(P132*H132,2)</f>
        <v>0</v>
      </c>
      <c r="BL132" s="14" t="s">
        <v>81</v>
      </c>
      <c r="BM132" s="206" t="s">
        <v>1203</v>
      </c>
    </row>
    <row r="133" spans="1:65" s="2" customFormat="1" ht="19.5">
      <c r="A133" s="31"/>
      <c r="B133" s="32"/>
      <c r="C133" s="33"/>
      <c r="D133" s="208" t="s">
        <v>174</v>
      </c>
      <c r="E133" s="33"/>
      <c r="F133" s="209" t="s">
        <v>1201</v>
      </c>
      <c r="G133" s="33"/>
      <c r="H133" s="33"/>
      <c r="I133" s="210"/>
      <c r="J133" s="210"/>
      <c r="K133" s="33"/>
      <c r="L133" s="33"/>
      <c r="M133" s="36"/>
      <c r="N133" s="211"/>
      <c r="O133" s="212"/>
      <c r="P133" s="68"/>
      <c r="Q133" s="68"/>
      <c r="R133" s="68"/>
      <c r="S133" s="68"/>
      <c r="T133" s="68"/>
      <c r="U133" s="68"/>
      <c r="V133" s="68"/>
      <c r="W133" s="68"/>
      <c r="X133" s="69"/>
      <c r="Y133" s="31"/>
      <c r="Z133" s="31"/>
      <c r="AA133" s="31"/>
      <c r="AB133" s="31"/>
      <c r="AC133" s="31"/>
      <c r="AD133" s="31"/>
      <c r="AE133" s="31"/>
      <c r="AT133" s="14" t="s">
        <v>174</v>
      </c>
      <c r="AU133" s="14" t="s">
        <v>74</v>
      </c>
    </row>
    <row r="134" spans="1:65" s="2" customFormat="1" ht="24.2" customHeight="1">
      <c r="A134" s="31"/>
      <c r="B134" s="32"/>
      <c r="C134" s="213" t="s">
        <v>194</v>
      </c>
      <c r="D134" s="213" t="s">
        <v>199</v>
      </c>
      <c r="E134" s="214" t="s">
        <v>1204</v>
      </c>
      <c r="F134" s="215" t="s">
        <v>1205</v>
      </c>
      <c r="G134" s="216" t="s">
        <v>202</v>
      </c>
      <c r="H134" s="217">
        <v>4</v>
      </c>
      <c r="I134" s="218"/>
      <c r="J134" s="219"/>
      <c r="K134" s="220">
        <f>ROUND(P134*H134,2)</f>
        <v>0</v>
      </c>
      <c r="L134" s="219"/>
      <c r="M134" s="221"/>
      <c r="N134" s="222" t="s">
        <v>1</v>
      </c>
      <c r="O134" s="202" t="s">
        <v>37</v>
      </c>
      <c r="P134" s="203">
        <f>I134+J134</f>
        <v>0</v>
      </c>
      <c r="Q134" s="203">
        <f>ROUND(I134*H134,2)</f>
        <v>0</v>
      </c>
      <c r="R134" s="203">
        <f>ROUND(J134*H134,2)</f>
        <v>0</v>
      </c>
      <c r="S134" s="68"/>
      <c r="T134" s="204">
        <f>S134*H134</f>
        <v>0</v>
      </c>
      <c r="U134" s="204">
        <v>0</v>
      </c>
      <c r="V134" s="204">
        <f>U134*H134</f>
        <v>0</v>
      </c>
      <c r="W134" s="204">
        <v>0</v>
      </c>
      <c r="X134" s="205">
        <f>W134*H134</f>
        <v>0</v>
      </c>
      <c r="Y134" s="31"/>
      <c r="Z134" s="31"/>
      <c r="AA134" s="31"/>
      <c r="AB134" s="31"/>
      <c r="AC134" s="31"/>
      <c r="AD134" s="31"/>
      <c r="AE134" s="31"/>
      <c r="AR134" s="206" t="s">
        <v>83</v>
      </c>
      <c r="AT134" s="206" t="s">
        <v>199</v>
      </c>
      <c r="AU134" s="206" t="s">
        <v>74</v>
      </c>
      <c r="AY134" s="14" t="s">
        <v>167</v>
      </c>
      <c r="BE134" s="207">
        <f>IF(O134="základní",K134,0)</f>
        <v>0</v>
      </c>
      <c r="BF134" s="207">
        <f>IF(O134="snížená",K134,0)</f>
        <v>0</v>
      </c>
      <c r="BG134" s="207">
        <f>IF(O134="zákl. přenesená",K134,0)</f>
        <v>0</v>
      </c>
      <c r="BH134" s="207">
        <f>IF(O134="sníž. přenesená",K134,0)</f>
        <v>0</v>
      </c>
      <c r="BI134" s="207">
        <f>IF(O134="nulová",K134,0)</f>
        <v>0</v>
      </c>
      <c r="BJ134" s="14" t="s">
        <v>81</v>
      </c>
      <c r="BK134" s="207">
        <f>ROUND(P134*H134,2)</f>
        <v>0</v>
      </c>
      <c r="BL134" s="14" t="s">
        <v>81</v>
      </c>
      <c r="BM134" s="206" t="s">
        <v>1206</v>
      </c>
    </row>
    <row r="135" spans="1:65" s="2" customFormat="1" ht="19.5">
      <c r="A135" s="31"/>
      <c r="B135" s="32"/>
      <c r="C135" s="33"/>
      <c r="D135" s="208" t="s">
        <v>174</v>
      </c>
      <c r="E135" s="33"/>
      <c r="F135" s="209" t="s">
        <v>1205</v>
      </c>
      <c r="G135" s="33"/>
      <c r="H135" s="33"/>
      <c r="I135" s="210"/>
      <c r="J135" s="210"/>
      <c r="K135" s="33"/>
      <c r="L135" s="33"/>
      <c r="M135" s="36"/>
      <c r="N135" s="211"/>
      <c r="O135" s="212"/>
      <c r="P135" s="68"/>
      <c r="Q135" s="68"/>
      <c r="R135" s="68"/>
      <c r="S135" s="68"/>
      <c r="T135" s="68"/>
      <c r="U135" s="68"/>
      <c r="V135" s="68"/>
      <c r="W135" s="68"/>
      <c r="X135" s="69"/>
      <c r="Y135" s="31"/>
      <c r="Z135" s="31"/>
      <c r="AA135" s="31"/>
      <c r="AB135" s="31"/>
      <c r="AC135" s="31"/>
      <c r="AD135" s="31"/>
      <c r="AE135" s="31"/>
      <c r="AT135" s="14" t="s">
        <v>174</v>
      </c>
      <c r="AU135" s="14" t="s">
        <v>74</v>
      </c>
    </row>
    <row r="136" spans="1:65" s="2" customFormat="1" ht="24.2" customHeight="1">
      <c r="A136" s="31"/>
      <c r="B136" s="32"/>
      <c r="C136" s="213" t="s">
        <v>198</v>
      </c>
      <c r="D136" s="213" t="s">
        <v>199</v>
      </c>
      <c r="E136" s="214" t="s">
        <v>1207</v>
      </c>
      <c r="F136" s="215" t="s">
        <v>1208</v>
      </c>
      <c r="G136" s="216" t="s">
        <v>202</v>
      </c>
      <c r="H136" s="217">
        <v>4</v>
      </c>
      <c r="I136" s="218"/>
      <c r="J136" s="219"/>
      <c r="K136" s="220">
        <f>ROUND(P136*H136,2)</f>
        <v>0</v>
      </c>
      <c r="L136" s="219"/>
      <c r="M136" s="221"/>
      <c r="N136" s="222" t="s">
        <v>1</v>
      </c>
      <c r="O136" s="202" t="s">
        <v>37</v>
      </c>
      <c r="P136" s="203">
        <f>I136+J136</f>
        <v>0</v>
      </c>
      <c r="Q136" s="203">
        <f>ROUND(I136*H136,2)</f>
        <v>0</v>
      </c>
      <c r="R136" s="203">
        <f>ROUND(J136*H136,2)</f>
        <v>0</v>
      </c>
      <c r="S136" s="68"/>
      <c r="T136" s="204">
        <f>S136*H136</f>
        <v>0</v>
      </c>
      <c r="U136" s="204">
        <v>0</v>
      </c>
      <c r="V136" s="204">
        <f>U136*H136</f>
        <v>0</v>
      </c>
      <c r="W136" s="204">
        <v>0</v>
      </c>
      <c r="X136" s="205">
        <f>W136*H136</f>
        <v>0</v>
      </c>
      <c r="Y136" s="31"/>
      <c r="Z136" s="31"/>
      <c r="AA136" s="31"/>
      <c r="AB136" s="31"/>
      <c r="AC136" s="31"/>
      <c r="AD136" s="31"/>
      <c r="AE136" s="31"/>
      <c r="AR136" s="206" t="s">
        <v>83</v>
      </c>
      <c r="AT136" s="206" t="s">
        <v>199</v>
      </c>
      <c r="AU136" s="206" t="s">
        <v>74</v>
      </c>
      <c r="AY136" s="14" t="s">
        <v>167</v>
      </c>
      <c r="BE136" s="207">
        <f>IF(O136="základní",K136,0)</f>
        <v>0</v>
      </c>
      <c r="BF136" s="207">
        <f>IF(O136="snížená",K136,0)</f>
        <v>0</v>
      </c>
      <c r="BG136" s="207">
        <f>IF(O136="zákl. přenesená",K136,0)</f>
        <v>0</v>
      </c>
      <c r="BH136" s="207">
        <f>IF(O136="sníž. přenesená",K136,0)</f>
        <v>0</v>
      </c>
      <c r="BI136" s="207">
        <f>IF(O136="nulová",K136,0)</f>
        <v>0</v>
      </c>
      <c r="BJ136" s="14" t="s">
        <v>81</v>
      </c>
      <c r="BK136" s="207">
        <f>ROUND(P136*H136,2)</f>
        <v>0</v>
      </c>
      <c r="BL136" s="14" t="s">
        <v>81</v>
      </c>
      <c r="BM136" s="206" t="s">
        <v>1209</v>
      </c>
    </row>
    <row r="137" spans="1:65" s="2" customFormat="1" ht="19.5">
      <c r="A137" s="31"/>
      <c r="B137" s="32"/>
      <c r="C137" s="33"/>
      <c r="D137" s="208" t="s">
        <v>174</v>
      </c>
      <c r="E137" s="33"/>
      <c r="F137" s="209" t="s">
        <v>1208</v>
      </c>
      <c r="G137" s="33"/>
      <c r="H137" s="33"/>
      <c r="I137" s="210"/>
      <c r="J137" s="210"/>
      <c r="K137" s="33"/>
      <c r="L137" s="33"/>
      <c r="M137" s="36"/>
      <c r="N137" s="211"/>
      <c r="O137" s="212"/>
      <c r="P137" s="68"/>
      <c r="Q137" s="68"/>
      <c r="R137" s="68"/>
      <c r="S137" s="68"/>
      <c r="T137" s="68"/>
      <c r="U137" s="68"/>
      <c r="V137" s="68"/>
      <c r="W137" s="68"/>
      <c r="X137" s="69"/>
      <c r="Y137" s="31"/>
      <c r="Z137" s="31"/>
      <c r="AA137" s="31"/>
      <c r="AB137" s="31"/>
      <c r="AC137" s="31"/>
      <c r="AD137" s="31"/>
      <c r="AE137" s="31"/>
      <c r="AT137" s="14" t="s">
        <v>174</v>
      </c>
      <c r="AU137" s="14" t="s">
        <v>74</v>
      </c>
    </row>
    <row r="138" spans="1:65" s="2" customFormat="1" ht="24.2" customHeight="1">
      <c r="A138" s="31"/>
      <c r="B138" s="32"/>
      <c r="C138" s="213" t="s">
        <v>204</v>
      </c>
      <c r="D138" s="213" t="s">
        <v>199</v>
      </c>
      <c r="E138" s="214" t="s">
        <v>1210</v>
      </c>
      <c r="F138" s="215" t="s">
        <v>1211</v>
      </c>
      <c r="G138" s="216" t="s">
        <v>202</v>
      </c>
      <c r="H138" s="217">
        <v>4</v>
      </c>
      <c r="I138" s="218"/>
      <c r="J138" s="219"/>
      <c r="K138" s="220">
        <f>ROUND(P138*H138,2)</f>
        <v>0</v>
      </c>
      <c r="L138" s="219"/>
      <c r="M138" s="221"/>
      <c r="N138" s="222" t="s">
        <v>1</v>
      </c>
      <c r="O138" s="202" t="s">
        <v>37</v>
      </c>
      <c r="P138" s="203">
        <f>I138+J138</f>
        <v>0</v>
      </c>
      <c r="Q138" s="203">
        <f>ROUND(I138*H138,2)</f>
        <v>0</v>
      </c>
      <c r="R138" s="203">
        <f>ROUND(J138*H138,2)</f>
        <v>0</v>
      </c>
      <c r="S138" s="68"/>
      <c r="T138" s="204">
        <f>S138*H138</f>
        <v>0</v>
      </c>
      <c r="U138" s="204">
        <v>0</v>
      </c>
      <c r="V138" s="204">
        <f>U138*H138</f>
        <v>0</v>
      </c>
      <c r="W138" s="204">
        <v>0</v>
      </c>
      <c r="X138" s="205">
        <f>W138*H138</f>
        <v>0</v>
      </c>
      <c r="Y138" s="31"/>
      <c r="Z138" s="31"/>
      <c r="AA138" s="31"/>
      <c r="AB138" s="31"/>
      <c r="AC138" s="31"/>
      <c r="AD138" s="31"/>
      <c r="AE138" s="31"/>
      <c r="AR138" s="206" t="s">
        <v>83</v>
      </c>
      <c r="AT138" s="206" t="s">
        <v>199</v>
      </c>
      <c r="AU138" s="206" t="s">
        <v>74</v>
      </c>
      <c r="AY138" s="14" t="s">
        <v>167</v>
      </c>
      <c r="BE138" s="207">
        <f>IF(O138="základní",K138,0)</f>
        <v>0</v>
      </c>
      <c r="BF138" s="207">
        <f>IF(O138="snížená",K138,0)</f>
        <v>0</v>
      </c>
      <c r="BG138" s="207">
        <f>IF(O138="zákl. přenesená",K138,0)</f>
        <v>0</v>
      </c>
      <c r="BH138" s="207">
        <f>IF(O138="sníž. přenesená",K138,0)</f>
        <v>0</v>
      </c>
      <c r="BI138" s="207">
        <f>IF(O138="nulová",K138,0)</f>
        <v>0</v>
      </c>
      <c r="BJ138" s="14" t="s">
        <v>81</v>
      </c>
      <c r="BK138" s="207">
        <f>ROUND(P138*H138,2)</f>
        <v>0</v>
      </c>
      <c r="BL138" s="14" t="s">
        <v>81</v>
      </c>
      <c r="BM138" s="206" t="s">
        <v>1212</v>
      </c>
    </row>
    <row r="139" spans="1:65" s="2" customFormat="1" ht="19.5">
      <c r="A139" s="31"/>
      <c r="B139" s="32"/>
      <c r="C139" s="33"/>
      <c r="D139" s="208" t="s">
        <v>174</v>
      </c>
      <c r="E139" s="33"/>
      <c r="F139" s="209" t="s">
        <v>1211</v>
      </c>
      <c r="G139" s="33"/>
      <c r="H139" s="33"/>
      <c r="I139" s="210"/>
      <c r="J139" s="210"/>
      <c r="K139" s="33"/>
      <c r="L139" s="33"/>
      <c r="M139" s="36"/>
      <c r="N139" s="211"/>
      <c r="O139" s="212"/>
      <c r="P139" s="68"/>
      <c r="Q139" s="68"/>
      <c r="R139" s="68"/>
      <c r="S139" s="68"/>
      <c r="T139" s="68"/>
      <c r="U139" s="68"/>
      <c r="V139" s="68"/>
      <c r="W139" s="68"/>
      <c r="X139" s="69"/>
      <c r="Y139" s="31"/>
      <c r="Z139" s="31"/>
      <c r="AA139" s="31"/>
      <c r="AB139" s="31"/>
      <c r="AC139" s="31"/>
      <c r="AD139" s="31"/>
      <c r="AE139" s="31"/>
      <c r="AT139" s="14" t="s">
        <v>174</v>
      </c>
      <c r="AU139" s="14" t="s">
        <v>74</v>
      </c>
    </row>
    <row r="140" spans="1:65" s="2" customFormat="1" ht="24.2" customHeight="1">
      <c r="A140" s="31"/>
      <c r="B140" s="32"/>
      <c r="C140" s="213" t="s">
        <v>210</v>
      </c>
      <c r="D140" s="213" t="s">
        <v>199</v>
      </c>
      <c r="E140" s="214" t="s">
        <v>1213</v>
      </c>
      <c r="F140" s="215" t="s">
        <v>1214</v>
      </c>
      <c r="G140" s="216" t="s">
        <v>202</v>
      </c>
      <c r="H140" s="217">
        <v>1</v>
      </c>
      <c r="I140" s="218"/>
      <c r="J140" s="219"/>
      <c r="K140" s="220">
        <f>ROUND(P140*H140,2)</f>
        <v>0</v>
      </c>
      <c r="L140" s="219"/>
      <c r="M140" s="221"/>
      <c r="N140" s="222" t="s">
        <v>1</v>
      </c>
      <c r="O140" s="202" t="s">
        <v>37</v>
      </c>
      <c r="P140" s="203">
        <f>I140+J140</f>
        <v>0</v>
      </c>
      <c r="Q140" s="203">
        <f>ROUND(I140*H140,2)</f>
        <v>0</v>
      </c>
      <c r="R140" s="203">
        <f>ROUND(J140*H140,2)</f>
        <v>0</v>
      </c>
      <c r="S140" s="68"/>
      <c r="T140" s="204">
        <f>S140*H140</f>
        <v>0</v>
      </c>
      <c r="U140" s="204">
        <v>0</v>
      </c>
      <c r="V140" s="204">
        <f>U140*H140</f>
        <v>0</v>
      </c>
      <c r="W140" s="204">
        <v>0</v>
      </c>
      <c r="X140" s="205">
        <f>W140*H140</f>
        <v>0</v>
      </c>
      <c r="Y140" s="31"/>
      <c r="Z140" s="31"/>
      <c r="AA140" s="31"/>
      <c r="AB140" s="31"/>
      <c r="AC140" s="31"/>
      <c r="AD140" s="31"/>
      <c r="AE140" s="31"/>
      <c r="AR140" s="206" t="s">
        <v>83</v>
      </c>
      <c r="AT140" s="206" t="s">
        <v>199</v>
      </c>
      <c r="AU140" s="206" t="s">
        <v>74</v>
      </c>
      <c r="AY140" s="14" t="s">
        <v>167</v>
      </c>
      <c r="BE140" s="207">
        <f>IF(O140="základní",K140,0)</f>
        <v>0</v>
      </c>
      <c r="BF140" s="207">
        <f>IF(O140="snížená",K140,0)</f>
        <v>0</v>
      </c>
      <c r="BG140" s="207">
        <f>IF(O140="zákl. přenesená",K140,0)</f>
        <v>0</v>
      </c>
      <c r="BH140" s="207">
        <f>IF(O140="sníž. přenesená",K140,0)</f>
        <v>0</v>
      </c>
      <c r="BI140" s="207">
        <f>IF(O140="nulová",K140,0)</f>
        <v>0</v>
      </c>
      <c r="BJ140" s="14" t="s">
        <v>81</v>
      </c>
      <c r="BK140" s="207">
        <f>ROUND(P140*H140,2)</f>
        <v>0</v>
      </c>
      <c r="BL140" s="14" t="s">
        <v>81</v>
      </c>
      <c r="BM140" s="206" t="s">
        <v>1215</v>
      </c>
    </row>
    <row r="141" spans="1:65" s="2" customFormat="1" ht="19.5">
      <c r="A141" s="31"/>
      <c r="B141" s="32"/>
      <c r="C141" s="33"/>
      <c r="D141" s="208" t="s">
        <v>174</v>
      </c>
      <c r="E141" s="33"/>
      <c r="F141" s="209" t="s">
        <v>1214</v>
      </c>
      <c r="G141" s="33"/>
      <c r="H141" s="33"/>
      <c r="I141" s="210"/>
      <c r="J141" s="210"/>
      <c r="K141" s="33"/>
      <c r="L141" s="33"/>
      <c r="M141" s="36"/>
      <c r="N141" s="211"/>
      <c r="O141" s="212"/>
      <c r="P141" s="68"/>
      <c r="Q141" s="68"/>
      <c r="R141" s="68"/>
      <c r="S141" s="68"/>
      <c r="T141" s="68"/>
      <c r="U141" s="68"/>
      <c r="V141" s="68"/>
      <c r="W141" s="68"/>
      <c r="X141" s="69"/>
      <c r="Y141" s="31"/>
      <c r="Z141" s="31"/>
      <c r="AA141" s="31"/>
      <c r="AB141" s="31"/>
      <c r="AC141" s="31"/>
      <c r="AD141" s="31"/>
      <c r="AE141" s="31"/>
      <c r="AT141" s="14" t="s">
        <v>174</v>
      </c>
      <c r="AU141" s="14" t="s">
        <v>74</v>
      </c>
    </row>
    <row r="142" spans="1:65" s="2" customFormat="1" ht="24.2" customHeight="1">
      <c r="A142" s="31"/>
      <c r="B142" s="32"/>
      <c r="C142" s="213" t="s">
        <v>215</v>
      </c>
      <c r="D142" s="213" t="s">
        <v>199</v>
      </c>
      <c r="E142" s="214" t="s">
        <v>1216</v>
      </c>
      <c r="F142" s="215" t="s">
        <v>1217</v>
      </c>
      <c r="G142" s="216" t="s">
        <v>202</v>
      </c>
      <c r="H142" s="217">
        <v>2</v>
      </c>
      <c r="I142" s="218"/>
      <c r="J142" s="219"/>
      <c r="K142" s="220">
        <f>ROUND(P142*H142,2)</f>
        <v>0</v>
      </c>
      <c r="L142" s="219"/>
      <c r="M142" s="221"/>
      <c r="N142" s="222" t="s">
        <v>1</v>
      </c>
      <c r="O142" s="202" t="s">
        <v>37</v>
      </c>
      <c r="P142" s="203">
        <f>I142+J142</f>
        <v>0</v>
      </c>
      <c r="Q142" s="203">
        <f>ROUND(I142*H142,2)</f>
        <v>0</v>
      </c>
      <c r="R142" s="203">
        <f>ROUND(J142*H142,2)</f>
        <v>0</v>
      </c>
      <c r="S142" s="68"/>
      <c r="T142" s="204">
        <f>S142*H142</f>
        <v>0</v>
      </c>
      <c r="U142" s="204">
        <v>0</v>
      </c>
      <c r="V142" s="204">
        <f>U142*H142</f>
        <v>0</v>
      </c>
      <c r="W142" s="204">
        <v>0</v>
      </c>
      <c r="X142" s="205">
        <f>W142*H142</f>
        <v>0</v>
      </c>
      <c r="Y142" s="31"/>
      <c r="Z142" s="31"/>
      <c r="AA142" s="31"/>
      <c r="AB142" s="31"/>
      <c r="AC142" s="31"/>
      <c r="AD142" s="31"/>
      <c r="AE142" s="31"/>
      <c r="AR142" s="206" t="s">
        <v>83</v>
      </c>
      <c r="AT142" s="206" t="s">
        <v>199</v>
      </c>
      <c r="AU142" s="206" t="s">
        <v>74</v>
      </c>
      <c r="AY142" s="14" t="s">
        <v>167</v>
      </c>
      <c r="BE142" s="207">
        <f>IF(O142="základní",K142,0)</f>
        <v>0</v>
      </c>
      <c r="BF142" s="207">
        <f>IF(O142="snížená",K142,0)</f>
        <v>0</v>
      </c>
      <c r="BG142" s="207">
        <f>IF(O142="zákl. přenesená",K142,0)</f>
        <v>0</v>
      </c>
      <c r="BH142" s="207">
        <f>IF(O142="sníž. přenesená",K142,0)</f>
        <v>0</v>
      </c>
      <c r="BI142" s="207">
        <f>IF(O142="nulová",K142,0)</f>
        <v>0</v>
      </c>
      <c r="BJ142" s="14" t="s">
        <v>81</v>
      </c>
      <c r="BK142" s="207">
        <f>ROUND(P142*H142,2)</f>
        <v>0</v>
      </c>
      <c r="BL142" s="14" t="s">
        <v>81</v>
      </c>
      <c r="BM142" s="206" t="s">
        <v>1218</v>
      </c>
    </row>
    <row r="143" spans="1:65" s="2" customFormat="1" ht="19.5">
      <c r="A143" s="31"/>
      <c r="B143" s="32"/>
      <c r="C143" s="33"/>
      <c r="D143" s="208" t="s">
        <v>174</v>
      </c>
      <c r="E143" s="33"/>
      <c r="F143" s="209" t="s">
        <v>1217</v>
      </c>
      <c r="G143" s="33"/>
      <c r="H143" s="33"/>
      <c r="I143" s="210"/>
      <c r="J143" s="210"/>
      <c r="K143" s="33"/>
      <c r="L143" s="33"/>
      <c r="M143" s="36"/>
      <c r="N143" s="211"/>
      <c r="O143" s="212"/>
      <c r="P143" s="68"/>
      <c r="Q143" s="68"/>
      <c r="R143" s="68"/>
      <c r="S143" s="68"/>
      <c r="T143" s="68"/>
      <c r="U143" s="68"/>
      <c r="V143" s="68"/>
      <c r="W143" s="68"/>
      <c r="X143" s="69"/>
      <c r="Y143" s="31"/>
      <c r="Z143" s="31"/>
      <c r="AA143" s="31"/>
      <c r="AB143" s="31"/>
      <c r="AC143" s="31"/>
      <c r="AD143" s="31"/>
      <c r="AE143" s="31"/>
      <c r="AT143" s="14" t="s">
        <v>174</v>
      </c>
      <c r="AU143" s="14" t="s">
        <v>74</v>
      </c>
    </row>
    <row r="144" spans="1:65" s="2" customFormat="1" ht="24.2" customHeight="1">
      <c r="A144" s="31"/>
      <c r="B144" s="32"/>
      <c r="C144" s="213" t="s">
        <v>220</v>
      </c>
      <c r="D144" s="213" t="s">
        <v>199</v>
      </c>
      <c r="E144" s="214" t="s">
        <v>1219</v>
      </c>
      <c r="F144" s="215" t="s">
        <v>1220</v>
      </c>
      <c r="G144" s="216" t="s">
        <v>202</v>
      </c>
      <c r="H144" s="217">
        <v>1</v>
      </c>
      <c r="I144" s="218"/>
      <c r="J144" s="219"/>
      <c r="K144" s="220">
        <f>ROUND(P144*H144,2)</f>
        <v>0</v>
      </c>
      <c r="L144" s="219"/>
      <c r="M144" s="221"/>
      <c r="N144" s="222" t="s">
        <v>1</v>
      </c>
      <c r="O144" s="202" t="s">
        <v>37</v>
      </c>
      <c r="P144" s="203">
        <f>I144+J144</f>
        <v>0</v>
      </c>
      <c r="Q144" s="203">
        <f>ROUND(I144*H144,2)</f>
        <v>0</v>
      </c>
      <c r="R144" s="203">
        <f>ROUND(J144*H144,2)</f>
        <v>0</v>
      </c>
      <c r="S144" s="68"/>
      <c r="T144" s="204">
        <f>S144*H144</f>
        <v>0</v>
      </c>
      <c r="U144" s="204">
        <v>0</v>
      </c>
      <c r="V144" s="204">
        <f>U144*H144</f>
        <v>0</v>
      </c>
      <c r="W144" s="204">
        <v>0</v>
      </c>
      <c r="X144" s="205">
        <f>W144*H144</f>
        <v>0</v>
      </c>
      <c r="Y144" s="31"/>
      <c r="Z144" s="31"/>
      <c r="AA144" s="31"/>
      <c r="AB144" s="31"/>
      <c r="AC144" s="31"/>
      <c r="AD144" s="31"/>
      <c r="AE144" s="31"/>
      <c r="AR144" s="206" t="s">
        <v>83</v>
      </c>
      <c r="AT144" s="206" t="s">
        <v>199</v>
      </c>
      <c r="AU144" s="206" t="s">
        <v>74</v>
      </c>
      <c r="AY144" s="14" t="s">
        <v>167</v>
      </c>
      <c r="BE144" s="207">
        <f>IF(O144="základní",K144,0)</f>
        <v>0</v>
      </c>
      <c r="BF144" s="207">
        <f>IF(O144="snížená",K144,0)</f>
        <v>0</v>
      </c>
      <c r="BG144" s="207">
        <f>IF(O144="zákl. přenesená",K144,0)</f>
        <v>0</v>
      </c>
      <c r="BH144" s="207">
        <f>IF(O144="sníž. přenesená",K144,0)</f>
        <v>0</v>
      </c>
      <c r="BI144" s="207">
        <f>IF(O144="nulová",K144,0)</f>
        <v>0</v>
      </c>
      <c r="BJ144" s="14" t="s">
        <v>81</v>
      </c>
      <c r="BK144" s="207">
        <f>ROUND(P144*H144,2)</f>
        <v>0</v>
      </c>
      <c r="BL144" s="14" t="s">
        <v>81</v>
      </c>
      <c r="BM144" s="206" t="s">
        <v>1221</v>
      </c>
    </row>
    <row r="145" spans="1:65" s="2" customFormat="1" ht="19.5">
      <c r="A145" s="31"/>
      <c r="B145" s="32"/>
      <c r="C145" s="33"/>
      <c r="D145" s="208" t="s">
        <v>174</v>
      </c>
      <c r="E145" s="33"/>
      <c r="F145" s="209" t="s">
        <v>1220</v>
      </c>
      <c r="G145" s="33"/>
      <c r="H145" s="33"/>
      <c r="I145" s="210"/>
      <c r="J145" s="210"/>
      <c r="K145" s="33"/>
      <c r="L145" s="33"/>
      <c r="M145" s="36"/>
      <c r="N145" s="211"/>
      <c r="O145" s="212"/>
      <c r="P145" s="68"/>
      <c r="Q145" s="68"/>
      <c r="R145" s="68"/>
      <c r="S145" s="68"/>
      <c r="T145" s="68"/>
      <c r="U145" s="68"/>
      <c r="V145" s="68"/>
      <c r="W145" s="68"/>
      <c r="X145" s="69"/>
      <c r="Y145" s="31"/>
      <c r="Z145" s="31"/>
      <c r="AA145" s="31"/>
      <c r="AB145" s="31"/>
      <c r="AC145" s="31"/>
      <c r="AD145" s="31"/>
      <c r="AE145" s="31"/>
      <c r="AT145" s="14" t="s">
        <v>174</v>
      </c>
      <c r="AU145" s="14" t="s">
        <v>74</v>
      </c>
    </row>
    <row r="146" spans="1:65" s="2" customFormat="1" ht="24.2" customHeight="1">
      <c r="A146" s="31"/>
      <c r="B146" s="32"/>
      <c r="C146" s="213" t="s">
        <v>226</v>
      </c>
      <c r="D146" s="213" t="s">
        <v>199</v>
      </c>
      <c r="E146" s="214" t="s">
        <v>1222</v>
      </c>
      <c r="F146" s="215" t="s">
        <v>1223</v>
      </c>
      <c r="G146" s="216" t="s">
        <v>202</v>
      </c>
      <c r="H146" s="217">
        <v>2</v>
      </c>
      <c r="I146" s="218"/>
      <c r="J146" s="219"/>
      <c r="K146" s="220">
        <f>ROUND(P146*H146,2)</f>
        <v>0</v>
      </c>
      <c r="L146" s="219"/>
      <c r="M146" s="221"/>
      <c r="N146" s="222" t="s">
        <v>1</v>
      </c>
      <c r="O146" s="202" t="s">
        <v>37</v>
      </c>
      <c r="P146" s="203">
        <f>I146+J146</f>
        <v>0</v>
      </c>
      <c r="Q146" s="203">
        <f>ROUND(I146*H146,2)</f>
        <v>0</v>
      </c>
      <c r="R146" s="203">
        <f>ROUND(J146*H146,2)</f>
        <v>0</v>
      </c>
      <c r="S146" s="68"/>
      <c r="T146" s="204">
        <f>S146*H146</f>
        <v>0</v>
      </c>
      <c r="U146" s="204">
        <v>0</v>
      </c>
      <c r="V146" s="204">
        <f>U146*H146</f>
        <v>0</v>
      </c>
      <c r="W146" s="204">
        <v>0</v>
      </c>
      <c r="X146" s="205">
        <f>W146*H146</f>
        <v>0</v>
      </c>
      <c r="Y146" s="31"/>
      <c r="Z146" s="31"/>
      <c r="AA146" s="31"/>
      <c r="AB146" s="31"/>
      <c r="AC146" s="31"/>
      <c r="AD146" s="31"/>
      <c r="AE146" s="31"/>
      <c r="AR146" s="206" t="s">
        <v>83</v>
      </c>
      <c r="AT146" s="206" t="s">
        <v>199</v>
      </c>
      <c r="AU146" s="206" t="s">
        <v>74</v>
      </c>
      <c r="AY146" s="14" t="s">
        <v>167</v>
      </c>
      <c r="BE146" s="207">
        <f>IF(O146="základní",K146,0)</f>
        <v>0</v>
      </c>
      <c r="BF146" s="207">
        <f>IF(O146="snížená",K146,0)</f>
        <v>0</v>
      </c>
      <c r="BG146" s="207">
        <f>IF(O146="zákl. přenesená",K146,0)</f>
        <v>0</v>
      </c>
      <c r="BH146" s="207">
        <f>IF(O146="sníž. přenesená",K146,0)</f>
        <v>0</v>
      </c>
      <c r="BI146" s="207">
        <f>IF(O146="nulová",K146,0)</f>
        <v>0</v>
      </c>
      <c r="BJ146" s="14" t="s">
        <v>81</v>
      </c>
      <c r="BK146" s="207">
        <f>ROUND(P146*H146,2)</f>
        <v>0</v>
      </c>
      <c r="BL146" s="14" t="s">
        <v>81</v>
      </c>
      <c r="BM146" s="206" t="s">
        <v>1224</v>
      </c>
    </row>
    <row r="147" spans="1:65" s="2" customFormat="1" ht="19.5">
      <c r="A147" s="31"/>
      <c r="B147" s="32"/>
      <c r="C147" s="33"/>
      <c r="D147" s="208" t="s">
        <v>174</v>
      </c>
      <c r="E147" s="33"/>
      <c r="F147" s="209" t="s">
        <v>1223</v>
      </c>
      <c r="G147" s="33"/>
      <c r="H147" s="33"/>
      <c r="I147" s="210"/>
      <c r="J147" s="210"/>
      <c r="K147" s="33"/>
      <c r="L147" s="33"/>
      <c r="M147" s="36"/>
      <c r="N147" s="211"/>
      <c r="O147" s="212"/>
      <c r="P147" s="68"/>
      <c r="Q147" s="68"/>
      <c r="R147" s="68"/>
      <c r="S147" s="68"/>
      <c r="T147" s="68"/>
      <c r="U147" s="68"/>
      <c r="V147" s="68"/>
      <c r="W147" s="68"/>
      <c r="X147" s="69"/>
      <c r="Y147" s="31"/>
      <c r="Z147" s="31"/>
      <c r="AA147" s="31"/>
      <c r="AB147" s="31"/>
      <c r="AC147" s="31"/>
      <c r="AD147" s="31"/>
      <c r="AE147" s="31"/>
      <c r="AT147" s="14" t="s">
        <v>174</v>
      </c>
      <c r="AU147" s="14" t="s">
        <v>74</v>
      </c>
    </row>
    <row r="148" spans="1:65" s="2" customFormat="1" ht="24.2" customHeight="1">
      <c r="A148" s="31"/>
      <c r="B148" s="32"/>
      <c r="C148" s="213" t="s">
        <v>230</v>
      </c>
      <c r="D148" s="213" t="s">
        <v>199</v>
      </c>
      <c r="E148" s="214" t="s">
        <v>1225</v>
      </c>
      <c r="F148" s="215" t="s">
        <v>1226</v>
      </c>
      <c r="G148" s="216" t="s">
        <v>202</v>
      </c>
      <c r="H148" s="217">
        <v>2</v>
      </c>
      <c r="I148" s="218"/>
      <c r="J148" s="219"/>
      <c r="K148" s="220">
        <f>ROUND(P148*H148,2)</f>
        <v>0</v>
      </c>
      <c r="L148" s="219"/>
      <c r="M148" s="221"/>
      <c r="N148" s="222" t="s">
        <v>1</v>
      </c>
      <c r="O148" s="202" t="s">
        <v>37</v>
      </c>
      <c r="P148" s="203">
        <f>I148+J148</f>
        <v>0</v>
      </c>
      <c r="Q148" s="203">
        <f>ROUND(I148*H148,2)</f>
        <v>0</v>
      </c>
      <c r="R148" s="203">
        <f>ROUND(J148*H148,2)</f>
        <v>0</v>
      </c>
      <c r="S148" s="68"/>
      <c r="T148" s="204">
        <f>S148*H148</f>
        <v>0</v>
      </c>
      <c r="U148" s="204">
        <v>0</v>
      </c>
      <c r="V148" s="204">
        <f>U148*H148</f>
        <v>0</v>
      </c>
      <c r="W148" s="204">
        <v>0</v>
      </c>
      <c r="X148" s="205">
        <f>W148*H148</f>
        <v>0</v>
      </c>
      <c r="Y148" s="31"/>
      <c r="Z148" s="31"/>
      <c r="AA148" s="31"/>
      <c r="AB148" s="31"/>
      <c r="AC148" s="31"/>
      <c r="AD148" s="31"/>
      <c r="AE148" s="31"/>
      <c r="AR148" s="206" t="s">
        <v>83</v>
      </c>
      <c r="AT148" s="206" t="s">
        <v>199</v>
      </c>
      <c r="AU148" s="206" t="s">
        <v>74</v>
      </c>
      <c r="AY148" s="14" t="s">
        <v>167</v>
      </c>
      <c r="BE148" s="207">
        <f>IF(O148="základní",K148,0)</f>
        <v>0</v>
      </c>
      <c r="BF148" s="207">
        <f>IF(O148="snížená",K148,0)</f>
        <v>0</v>
      </c>
      <c r="BG148" s="207">
        <f>IF(O148="zákl. přenesená",K148,0)</f>
        <v>0</v>
      </c>
      <c r="BH148" s="207">
        <f>IF(O148="sníž. přenesená",K148,0)</f>
        <v>0</v>
      </c>
      <c r="BI148" s="207">
        <f>IF(O148="nulová",K148,0)</f>
        <v>0</v>
      </c>
      <c r="BJ148" s="14" t="s">
        <v>81</v>
      </c>
      <c r="BK148" s="207">
        <f>ROUND(P148*H148,2)</f>
        <v>0</v>
      </c>
      <c r="BL148" s="14" t="s">
        <v>81</v>
      </c>
      <c r="BM148" s="206" t="s">
        <v>1227</v>
      </c>
    </row>
    <row r="149" spans="1:65" s="2" customFormat="1" ht="19.5">
      <c r="A149" s="31"/>
      <c r="B149" s="32"/>
      <c r="C149" s="33"/>
      <c r="D149" s="208" t="s">
        <v>174</v>
      </c>
      <c r="E149" s="33"/>
      <c r="F149" s="209" t="s">
        <v>1226</v>
      </c>
      <c r="G149" s="33"/>
      <c r="H149" s="33"/>
      <c r="I149" s="210"/>
      <c r="J149" s="210"/>
      <c r="K149" s="33"/>
      <c r="L149" s="33"/>
      <c r="M149" s="36"/>
      <c r="N149" s="211"/>
      <c r="O149" s="212"/>
      <c r="P149" s="68"/>
      <c r="Q149" s="68"/>
      <c r="R149" s="68"/>
      <c r="S149" s="68"/>
      <c r="T149" s="68"/>
      <c r="U149" s="68"/>
      <c r="V149" s="68"/>
      <c r="W149" s="68"/>
      <c r="X149" s="69"/>
      <c r="Y149" s="31"/>
      <c r="Z149" s="31"/>
      <c r="AA149" s="31"/>
      <c r="AB149" s="31"/>
      <c r="AC149" s="31"/>
      <c r="AD149" s="31"/>
      <c r="AE149" s="31"/>
      <c r="AT149" s="14" t="s">
        <v>174</v>
      </c>
      <c r="AU149" s="14" t="s">
        <v>74</v>
      </c>
    </row>
    <row r="150" spans="1:65" s="2" customFormat="1" ht="24.2" customHeight="1">
      <c r="A150" s="31"/>
      <c r="B150" s="32"/>
      <c r="C150" s="213" t="s">
        <v>9</v>
      </c>
      <c r="D150" s="213" t="s">
        <v>199</v>
      </c>
      <c r="E150" s="214" t="s">
        <v>1228</v>
      </c>
      <c r="F150" s="215" t="s">
        <v>1229</v>
      </c>
      <c r="G150" s="216" t="s">
        <v>202</v>
      </c>
      <c r="H150" s="217">
        <v>1</v>
      </c>
      <c r="I150" s="218"/>
      <c r="J150" s="219"/>
      <c r="K150" s="220">
        <f>ROUND(P150*H150,2)</f>
        <v>0</v>
      </c>
      <c r="L150" s="219"/>
      <c r="M150" s="221"/>
      <c r="N150" s="222" t="s">
        <v>1</v>
      </c>
      <c r="O150" s="202" t="s">
        <v>37</v>
      </c>
      <c r="P150" s="203">
        <f>I150+J150</f>
        <v>0</v>
      </c>
      <c r="Q150" s="203">
        <f>ROUND(I150*H150,2)</f>
        <v>0</v>
      </c>
      <c r="R150" s="203">
        <f>ROUND(J150*H150,2)</f>
        <v>0</v>
      </c>
      <c r="S150" s="68"/>
      <c r="T150" s="204">
        <f>S150*H150</f>
        <v>0</v>
      </c>
      <c r="U150" s="204">
        <v>0</v>
      </c>
      <c r="V150" s="204">
        <f>U150*H150</f>
        <v>0</v>
      </c>
      <c r="W150" s="204">
        <v>0</v>
      </c>
      <c r="X150" s="205">
        <f>W150*H150</f>
        <v>0</v>
      </c>
      <c r="Y150" s="31"/>
      <c r="Z150" s="31"/>
      <c r="AA150" s="31"/>
      <c r="AB150" s="31"/>
      <c r="AC150" s="31"/>
      <c r="AD150" s="31"/>
      <c r="AE150" s="31"/>
      <c r="AR150" s="206" t="s">
        <v>83</v>
      </c>
      <c r="AT150" s="206" t="s">
        <v>199</v>
      </c>
      <c r="AU150" s="206" t="s">
        <v>74</v>
      </c>
      <c r="AY150" s="14" t="s">
        <v>167</v>
      </c>
      <c r="BE150" s="207">
        <f>IF(O150="základní",K150,0)</f>
        <v>0</v>
      </c>
      <c r="BF150" s="207">
        <f>IF(O150="snížená",K150,0)</f>
        <v>0</v>
      </c>
      <c r="BG150" s="207">
        <f>IF(O150="zákl. přenesená",K150,0)</f>
        <v>0</v>
      </c>
      <c r="BH150" s="207">
        <f>IF(O150="sníž. přenesená",K150,0)</f>
        <v>0</v>
      </c>
      <c r="BI150" s="207">
        <f>IF(O150="nulová",K150,0)</f>
        <v>0</v>
      </c>
      <c r="BJ150" s="14" t="s">
        <v>81</v>
      </c>
      <c r="BK150" s="207">
        <f>ROUND(P150*H150,2)</f>
        <v>0</v>
      </c>
      <c r="BL150" s="14" t="s">
        <v>81</v>
      </c>
      <c r="BM150" s="206" t="s">
        <v>1230</v>
      </c>
    </row>
    <row r="151" spans="1:65" s="2" customFormat="1" ht="19.5">
      <c r="A151" s="31"/>
      <c r="B151" s="32"/>
      <c r="C151" s="33"/>
      <c r="D151" s="208" t="s">
        <v>174</v>
      </c>
      <c r="E151" s="33"/>
      <c r="F151" s="209" t="s">
        <v>1229</v>
      </c>
      <c r="G151" s="33"/>
      <c r="H151" s="33"/>
      <c r="I151" s="210"/>
      <c r="J151" s="210"/>
      <c r="K151" s="33"/>
      <c r="L151" s="33"/>
      <c r="M151" s="36"/>
      <c r="N151" s="211"/>
      <c r="O151" s="212"/>
      <c r="P151" s="68"/>
      <c r="Q151" s="68"/>
      <c r="R151" s="68"/>
      <c r="S151" s="68"/>
      <c r="T151" s="68"/>
      <c r="U151" s="68"/>
      <c r="V151" s="68"/>
      <c r="W151" s="68"/>
      <c r="X151" s="69"/>
      <c r="Y151" s="31"/>
      <c r="Z151" s="31"/>
      <c r="AA151" s="31"/>
      <c r="AB151" s="31"/>
      <c r="AC151" s="31"/>
      <c r="AD151" s="31"/>
      <c r="AE151" s="31"/>
      <c r="AT151" s="14" t="s">
        <v>174</v>
      </c>
      <c r="AU151" s="14" t="s">
        <v>74</v>
      </c>
    </row>
    <row r="152" spans="1:65" s="2" customFormat="1" ht="24.2" customHeight="1">
      <c r="A152" s="31"/>
      <c r="B152" s="32"/>
      <c r="C152" s="213" t="s">
        <v>238</v>
      </c>
      <c r="D152" s="213" t="s">
        <v>199</v>
      </c>
      <c r="E152" s="214" t="s">
        <v>1231</v>
      </c>
      <c r="F152" s="215" t="s">
        <v>1232</v>
      </c>
      <c r="G152" s="216" t="s">
        <v>202</v>
      </c>
      <c r="H152" s="217">
        <v>4</v>
      </c>
      <c r="I152" s="218"/>
      <c r="J152" s="219"/>
      <c r="K152" s="220">
        <f>ROUND(P152*H152,2)</f>
        <v>0</v>
      </c>
      <c r="L152" s="219"/>
      <c r="M152" s="221"/>
      <c r="N152" s="222" t="s">
        <v>1</v>
      </c>
      <c r="O152" s="202" t="s">
        <v>37</v>
      </c>
      <c r="P152" s="203">
        <f>I152+J152</f>
        <v>0</v>
      </c>
      <c r="Q152" s="203">
        <f>ROUND(I152*H152,2)</f>
        <v>0</v>
      </c>
      <c r="R152" s="203">
        <f>ROUND(J152*H152,2)</f>
        <v>0</v>
      </c>
      <c r="S152" s="68"/>
      <c r="T152" s="204">
        <f>S152*H152</f>
        <v>0</v>
      </c>
      <c r="U152" s="204">
        <v>0</v>
      </c>
      <c r="V152" s="204">
        <f>U152*H152</f>
        <v>0</v>
      </c>
      <c r="W152" s="204">
        <v>0</v>
      </c>
      <c r="X152" s="205">
        <f>W152*H152</f>
        <v>0</v>
      </c>
      <c r="Y152" s="31"/>
      <c r="Z152" s="31"/>
      <c r="AA152" s="31"/>
      <c r="AB152" s="31"/>
      <c r="AC152" s="31"/>
      <c r="AD152" s="31"/>
      <c r="AE152" s="31"/>
      <c r="AR152" s="206" t="s">
        <v>83</v>
      </c>
      <c r="AT152" s="206" t="s">
        <v>199</v>
      </c>
      <c r="AU152" s="206" t="s">
        <v>74</v>
      </c>
      <c r="AY152" s="14" t="s">
        <v>167</v>
      </c>
      <c r="BE152" s="207">
        <f>IF(O152="základní",K152,0)</f>
        <v>0</v>
      </c>
      <c r="BF152" s="207">
        <f>IF(O152="snížená",K152,0)</f>
        <v>0</v>
      </c>
      <c r="BG152" s="207">
        <f>IF(O152="zákl. přenesená",K152,0)</f>
        <v>0</v>
      </c>
      <c r="BH152" s="207">
        <f>IF(O152="sníž. přenesená",K152,0)</f>
        <v>0</v>
      </c>
      <c r="BI152" s="207">
        <f>IF(O152="nulová",K152,0)</f>
        <v>0</v>
      </c>
      <c r="BJ152" s="14" t="s">
        <v>81</v>
      </c>
      <c r="BK152" s="207">
        <f>ROUND(P152*H152,2)</f>
        <v>0</v>
      </c>
      <c r="BL152" s="14" t="s">
        <v>81</v>
      </c>
      <c r="BM152" s="206" t="s">
        <v>1233</v>
      </c>
    </row>
    <row r="153" spans="1:65" s="2" customFormat="1" ht="19.5">
      <c r="A153" s="31"/>
      <c r="B153" s="32"/>
      <c r="C153" s="33"/>
      <c r="D153" s="208" t="s">
        <v>174</v>
      </c>
      <c r="E153" s="33"/>
      <c r="F153" s="209" t="s">
        <v>1232</v>
      </c>
      <c r="G153" s="33"/>
      <c r="H153" s="33"/>
      <c r="I153" s="210"/>
      <c r="J153" s="210"/>
      <c r="K153" s="33"/>
      <c r="L153" s="33"/>
      <c r="M153" s="36"/>
      <c r="N153" s="211"/>
      <c r="O153" s="212"/>
      <c r="P153" s="68"/>
      <c r="Q153" s="68"/>
      <c r="R153" s="68"/>
      <c r="S153" s="68"/>
      <c r="T153" s="68"/>
      <c r="U153" s="68"/>
      <c r="V153" s="68"/>
      <c r="W153" s="68"/>
      <c r="X153" s="69"/>
      <c r="Y153" s="31"/>
      <c r="Z153" s="31"/>
      <c r="AA153" s="31"/>
      <c r="AB153" s="31"/>
      <c r="AC153" s="31"/>
      <c r="AD153" s="31"/>
      <c r="AE153" s="31"/>
      <c r="AT153" s="14" t="s">
        <v>174</v>
      </c>
      <c r="AU153" s="14" t="s">
        <v>74</v>
      </c>
    </row>
    <row r="154" spans="1:65" s="2" customFormat="1" ht="37.9" customHeight="1">
      <c r="A154" s="31"/>
      <c r="B154" s="32"/>
      <c r="C154" s="213" t="s">
        <v>243</v>
      </c>
      <c r="D154" s="213" t="s">
        <v>199</v>
      </c>
      <c r="E154" s="214" t="s">
        <v>1234</v>
      </c>
      <c r="F154" s="215" t="s">
        <v>1235</v>
      </c>
      <c r="G154" s="216" t="s">
        <v>202</v>
      </c>
      <c r="H154" s="217">
        <v>4</v>
      </c>
      <c r="I154" s="218"/>
      <c r="J154" s="219"/>
      <c r="K154" s="220">
        <f>ROUND(P154*H154,2)</f>
        <v>0</v>
      </c>
      <c r="L154" s="219"/>
      <c r="M154" s="221"/>
      <c r="N154" s="222" t="s">
        <v>1</v>
      </c>
      <c r="O154" s="202" t="s">
        <v>37</v>
      </c>
      <c r="P154" s="203">
        <f>I154+J154</f>
        <v>0</v>
      </c>
      <c r="Q154" s="203">
        <f>ROUND(I154*H154,2)</f>
        <v>0</v>
      </c>
      <c r="R154" s="203">
        <f>ROUND(J154*H154,2)</f>
        <v>0</v>
      </c>
      <c r="S154" s="68"/>
      <c r="T154" s="204">
        <f>S154*H154</f>
        <v>0</v>
      </c>
      <c r="U154" s="204">
        <v>0</v>
      </c>
      <c r="V154" s="204">
        <f>U154*H154</f>
        <v>0</v>
      </c>
      <c r="W154" s="204">
        <v>0</v>
      </c>
      <c r="X154" s="205">
        <f>W154*H154</f>
        <v>0</v>
      </c>
      <c r="Y154" s="31"/>
      <c r="Z154" s="31"/>
      <c r="AA154" s="31"/>
      <c r="AB154" s="31"/>
      <c r="AC154" s="31"/>
      <c r="AD154" s="31"/>
      <c r="AE154" s="31"/>
      <c r="AR154" s="206" t="s">
        <v>83</v>
      </c>
      <c r="AT154" s="206" t="s">
        <v>199</v>
      </c>
      <c r="AU154" s="206" t="s">
        <v>74</v>
      </c>
      <c r="AY154" s="14" t="s">
        <v>167</v>
      </c>
      <c r="BE154" s="207">
        <f>IF(O154="základní",K154,0)</f>
        <v>0</v>
      </c>
      <c r="BF154" s="207">
        <f>IF(O154="snížená",K154,0)</f>
        <v>0</v>
      </c>
      <c r="BG154" s="207">
        <f>IF(O154="zákl. přenesená",K154,0)</f>
        <v>0</v>
      </c>
      <c r="BH154" s="207">
        <f>IF(O154="sníž. přenesená",K154,0)</f>
        <v>0</v>
      </c>
      <c r="BI154" s="207">
        <f>IF(O154="nulová",K154,0)</f>
        <v>0</v>
      </c>
      <c r="BJ154" s="14" t="s">
        <v>81</v>
      </c>
      <c r="BK154" s="207">
        <f>ROUND(P154*H154,2)</f>
        <v>0</v>
      </c>
      <c r="BL154" s="14" t="s">
        <v>81</v>
      </c>
      <c r="BM154" s="206" t="s">
        <v>1236</v>
      </c>
    </row>
    <row r="155" spans="1:65" s="2" customFormat="1" ht="19.5">
      <c r="A155" s="31"/>
      <c r="B155" s="32"/>
      <c r="C155" s="33"/>
      <c r="D155" s="208" t="s">
        <v>174</v>
      </c>
      <c r="E155" s="33"/>
      <c r="F155" s="209" t="s">
        <v>1235</v>
      </c>
      <c r="G155" s="33"/>
      <c r="H155" s="33"/>
      <c r="I155" s="210"/>
      <c r="J155" s="210"/>
      <c r="K155" s="33"/>
      <c r="L155" s="33"/>
      <c r="M155" s="36"/>
      <c r="N155" s="211"/>
      <c r="O155" s="212"/>
      <c r="P155" s="68"/>
      <c r="Q155" s="68"/>
      <c r="R155" s="68"/>
      <c r="S155" s="68"/>
      <c r="T155" s="68"/>
      <c r="U155" s="68"/>
      <c r="V155" s="68"/>
      <c r="W155" s="68"/>
      <c r="X155" s="69"/>
      <c r="Y155" s="31"/>
      <c r="Z155" s="31"/>
      <c r="AA155" s="31"/>
      <c r="AB155" s="31"/>
      <c r="AC155" s="31"/>
      <c r="AD155" s="31"/>
      <c r="AE155" s="31"/>
      <c r="AT155" s="14" t="s">
        <v>174</v>
      </c>
      <c r="AU155" s="14" t="s">
        <v>74</v>
      </c>
    </row>
    <row r="156" spans="1:65" s="12" customFormat="1" ht="25.9" customHeight="1">
      <c r="B156" s="176"/>
      <c r="C156" s="177"/>
      <c r="D156" s="178" t="s">
        <v>73</v>
      </c>
      <c r="E156" s="179" t="s">
        <v>208</v>
      </c>
      <c r="F156" s="179" t="s">
        <v>209</v>
      </c>
      <c r="G156" s="177"/>
      <c r="H156" s="177"/>
      <c r="I156" s="180"/>
      <c r="J156" s="180"/>
      <c r="K156" s="181">
        <f>BK156</f>
        <v>0</v>
      </c>
      <c r="L156" s="177"/>
      <c r="M156" s="182"/>
      <c r="N156" s="183"/>
      <c r="O156" s="184"/>
      <c r="P156" s="184"/>
      <c r="Q156" s="185">
        <f>SUM(Q157:Q181)</f>
        <v>0</v>
      </c>
      <c r="R156" s="185">
        <f>SUM(R157:R181)</f>
        <v>0</v>
      </c>
      <c r="S156" s="184"/>
      <c r="T156" s="186">
        <f>SUM(T157:T181)</f>
        <v>0</v>
      </c>
      <c r="U156" s="184"/>
      <c r="V156" s="186">
        <f>SUM(V157:V181)</f>
        <v>0</v>
      </c>
      <c r="W156" s="184"/>
      <c r="X156" s="187">
        <f>SUM(X157:X181)</f>
        <v>0</v>
      </c>
      <c r="AR156" s="188" t="s">
        <v>182</v>
      </c>
      <c r="AT156" s="189" t="s">
        <v>73</v>
      </c>
      <c r="AU156" s="189" t="s">
        <v>74</v>
      </c>
      <c r="AY156" s="188" t="s">
        <v>167</v>
      </c>
      <c r="BK156" s="190">
        <f>SUM(BK157:BK181)</f>
        <v>0</v>
      </c>
    </row>
    <row r="157" spans="1:65" s="2" customFormat="1" ht="14.45" customHeight="1">
      <c r="A157" s="31"/>
      <c r="B157" s="32"/>
      <c r="C157" s="193" t="s">
        <v>247</v>
      </c>
      <c r="D157" s="193" t="s">
        <v>169</v>
      </c>
      <c r="E157" s="194" t="s">
        <v>1237</v>
      </c>
      <c r="F157" s="195" t="s">
        <v>1238</v>
      </c>
      <c r="G157" s="196" t="s">
        <v>202</v>
      </c>
      <c r="H157" s="197">
        <v>4</v>
      </c>
      <c r="I157" s="198"/>
      <c r="J157" s="198"/>
      <c r="K157" s="199">
        <f>ROUND(P157*H157,2)</f>
        <v>0</v>
      </c>
      <c r="L157" s="200"/>
      <c r="M157" s="36"/>
      <c r="N157" s="201" t="s">
        <v>1</v>
      </c>
      <c r="O157" s="202" t="s">
        <v>37</v>
      </c>
      <c r="P157" s="203">
        <f>I157+J157</f>
        <v>0</v>
      </c>
      <c r="Q157" s="203">
        <f>ROUND(I157*H157,2)</f>
        <v>0</v>
      </c>
      <c r="R157" s="203">
        <f>ROUND(J157*H157,2)</f>
        <v>0</v>
      </c>
      <c r="S157" s="68"/>
      <c r="T157" s="204">
        <f>S157*H157</f>
        <v>0</v>
      </c>
      <c r="U157" s="204">
        <v>0</v>
      </c>
      <c r="V157" s="204">
        <f>U157*H157</f>
        <v>0</v>
      </c>
      <c r="W157" s="204">
        <v>0</v>
      </c>
      <c r="X157" s="205">
        <f>W157*H157</f>
        <v>0</v>
      </c>
      <c r="Y157" s="31"/>
      <c r="Z157" s="31"/>
      <c r="AA157" s="31"/>
      <c r="AB157" s="31"/>
      <c r="AC157" s="31"/>
      <c r="AD157" s="31"/>
      <c r="AE157" s="31"/>
      <c r="AR157" s="206" t="s">
        <v>81</v>
      </c>
      <c r="AT157" s="206" t="s">
        <v>169</v>
      </c>
      <c r="AU157" s="206" t="s">
        <v>81</v>
      </c>
      <c r="AY157" s="14" t="s">
        <v>167</v>
      </c>
      <c r="BE157" s="207">
        <f>IF(O157="základní",K157,0)</f>
        <v>0</v>
      </c>
      <c r="BF157" s="207">
        <f>IF(O157="snížená",K157,0)</f>
        <v>0</v>
      </c>
      <c r="BG157" s="207">
        <f>IF(O157="zákl. přenesená",K157,0)</f>
        <v>0</v>
      </c>
      <c r="BH157" s="207">
        <f>IF(O157="sníž. přenesená",K157,0)</f>
        <v>0</v>
      </c>
      <c r="BI157" s="207">
        <f>IF(O157="nulová",K157,0)</f>
        <v>0</v>
      </c>
      <c r="BJ157" s="14" t="s">
        <v>81</v>
      </c>
      <c r="BK157" s="207">
        <f>ROUND(P157*H157,2)</f>
        <v>0</v>
      </c>
      <c r="BL157" s="14" t="s">
        <v>81</v>
      </c>
      <c r="BM157" s="206" t="s">
        <v>1239</v>
      </c>
    </row>
    <row r="158" spans="1:65" s="2" customFormat="1" ht="19.5">
      <c r="A158" s="31"/>
      <c r="B158" s="32"/>
      <c r="C158" s="33"/>
      <c r="D158" s="208" t="s">
        <v>174</v>
      </c>
      <c r="E158" s="33"/>
      <c r="F158" s="209" t="s">
        <v>1240</v>
      </c>
      <c r="G158" s="33"/>
      <c r="H158" s="33"/>
      <c r="I158" s="210"/>
      <c r="J158" s="210"/>
      <c r="K158" s="33"/>
      <c r="L158" s="33"/>
      <c r="M158" s="36"/>
      <c r="N158" s="211"/>
      <c r="O158" s="212"/>
      <c r="P158" s="68"/>
      <c r="Q158" s="68"/>
      <c r="R158" s="68"/>
      <c r="S158" s="68"/>
      <c r="T158" s="68"/>
      <c r="U158" s="68"/>
      <c r="V158" s="68"/>
      <c r="W158" s="68"/>
      <c r="X158" s="69"/>
      <c r="Y158" s="31"/>
      <c r="Z158" s="31"/>
      <c r="AA158" s="31"/>
      <c r="AB158" s="31"/>
      <c r="AC158" s="31"/>
      <c r="AD158" s="31"/>
      <c r="AE158" s="31"/>
      <c r="AT158" s="14" t="s">
        <v>174</v>
      </c>
      <c r="AU158" s="14" t="s">
        <v>81</v>
      </c>
    </row>
    <row r="159" spans="1:65" s="2" customFormat="1" ht="14.45" customHeight="1">
      <c r="A159" s="31"/>
      <c r="B159" s="32"/>
      <c r="C159" s="193" t="s">
        <v>251</v>
      </c>
      <c r="D159" s="193" t="s">
        <v>169</v>
      </c>
      <c r="E159" s="194" t="s">
        <v>1241</v>
      </c>
      <c r="F159" s="195" t="s">
        <v>1242</v>
      </c>
      <c r="G159" s="196" t="s">
        <v>202</v>
      </c>
      <c r="H159" s="197">
        <v>8</v>
      </c>
      <c r="I159" s="198"/>
      <c r="J159" s="198"/>
      <c r="K159" s="199">
        <f>ROUND(P159*H159,2)</f>
        <v>0</v>
      </c>
      <c r="L159" s="200"/>
      <c r="M159" s="36"/>
      <c r="N159" s="201" t="s">
        <v>1</v>
      </c>
      <c r="O159" s="202" t="s">
        <v>37</v>
      </c>
      <c r="P159" s="203">
        <f>I159+J159</f>
        <v>0</v>
      </c>
      <c r="Q159" s="203">
        <f>ROUND(I159*H159,2)</f>
        <v>0</v>
      </c>
      <c r="R159" s="203">
        <f>ROUND(J159*H159,2)</f>
        <v>0</v>
      </c>
      <c r="S159" s="68"/>
      <c r="T159" s="204">
        <f>S159*H159</f>
        <v>0</v>
      </c>
      <c r="U159" s="204">
        <v>0</v>
      </c>
      <c r="V159" s="204">
        <f>U159*H159</f>
        <v>0</v>
      </c>
      <c r="W159" s="204">
        <v>0</v>
      </c>
      <c r="X159" s="205">
        <f>W159*H159</f>
        <v>0</v>
      </c>
      <c r="Y159" s="31"/>
      <c r="Z159" s="31"/>
      <c r="AA159" s="31"/>
      <c r="AB159" s="31"/>
      <c r="AC159" s="31"/>
      <c r="AD159" s="31"/>
      <c r="AE159" s="31"/>
      <c r="AR159" s="206" t="s">
        <v>81</v>
      </c>
      <c r="AT159" s="206" t="s">
        <v>169</v>
      </c>
      <c r="AU159" s="206" t="s">
        <v>81</v>
      </c>
      <c r="AY159" s="14" t="s">
        <v>167</v>
      </c>
      <c r="BE159" s="207">
        <f>IF(O159="základní",K159,0)</f>
        <v>0</v>
      </c>
      <c r="BF159" s="207">
        <f>IF(O159="snížená",K159,0)</f>
        <v>0</v>
      </c>
      <c r="BG159" s="207">
        <f>IF(O159="zákl. přenesená",K159,0)</f>
        <v>0</v>
      </c>
      <c r="BH159" s="207">
        <f>IF(O159="sníž. přenesená",K159,0)</f>
        <v>0</v>
      </c>
      <c r="BI159" s="207">
        <f>IF(O159="nulová",K159,0)</f>
        <v>0</v>
      </c>
      <c r="BJ159" s="14" t="s">
        <v>81</v>
      </c>
      <c r="BK159" s="207">
        <f>ROUND(P159*H159,2)</f>
        <v>0</v>
      </c>
      <c r="BL159" s="14" t="s">
        <v>81</v>
      </c>
      <c r="BM159" s="206" t="s">
        <v>1243</v>
      </c>
    </row>
    <row r="160" spans="1:65" s="2" customFormat="1" ht="11.25">
      <c r="A160" s="31"/>
      <c r="B160" s="32"/>
      <c r="C160" s="33"/>
      <c r="D160" s="208" t="s">
        <v>174</v>
      </c>
      <c r="E160" s="33"/>
      <c r="F160" s="209" t="s">
        <v>1242</v>
      </c>
      <c r="G160" s="33"/>
      <c r="H160" s="33"/>
      <c r="I160" s="210"/>
      <c r="J160" s="210"/>
      <c r="K160" s="33"/>
      <c r="L160" s="33"/>
      <c r="M160" s="36"/>
      <c r="N160" s="211"/>
      <c r="O160" s="212"/>
      <c r="P160" s="68"/>
      <c r="Q160" s="68"/>
      <c r="R160" s="68"/>
      <c r="S160" s="68"/>
      <c r="T160" s="68"/>
      <c r="U160" s="68"/>
      <c r="V160" s="68"/>
      <c r="W160" s="68"/>
      <c r="X160" s="69"/>
      <c r="Y160" s="31"/>
      <c r="Z160" s="31"/>
      <c r="AA160" s="31"/>
      <c r="AB160" s="31"/>
      <c r="AC160" s="31"/>
      <c r="AD160" s="31"/>
      <c r="AE160" s="31"/>
      <c r="AT160" s="14" t="s">
        <v>174</v>
      </c>
      <c r="AU160" s="14" t="s">
        <v>81</v>
      </c>
    </row>
    <row r="161" spans="1:65" s="2" customFormat="1" ht="14.45" customHeight="1">
      <c r="A161" s="31"/>
      <c r="B161" s="32"/>
      <c r="C161" s="193" t="s">
        <v>255</v>
      </c>
      <c r="D161" s="193" t="s">
        <v>169</v>
      </c>
      <c r="E161" s="194" t="s">
        <v>1244</v>
      </c>
      <c r="F161" s="195" t="s">
        <v>1245</v>
      </c>
      <c r="G161" s="196" t="s">
        <v>202</v>
      </c>
      <c r="H161" s="197">
        <v>6</v>
      </c>
      <c r="I161" s="198"/>
      <c r="J161" s="198"/>
      <c r="K161" s="199">
        <f>ROUND(P161*H161,2)</f>
        <v>0</v>
      </c>
      <c r="L161" s="200"/>
      <c r="M161" s="36"/>
      <c r="N161" s="201" t="s">
        <v>1</v>
      </c>
      <c r="O161" s="202" t="s">
        <v>37</v>
      </c>
      <c r="P161" s="203">
        <f>I161+J161</f>
        <v>0</v>
      </c>
      <c r="Q161" s="203">
        <f>ROUND(I161*H161,2)</f>
        <v>0</v>
      </c>
      <c r="R161" s="203">
        <f>ROUND(J161*H161,2)</f>
        <v>0</v>
      </c>
      <c r="S161" s="68"/>
      <c r="T161" s="204">
        <f>S161*H161</f>
        <v>0</v>
      </c>
      <c r="U161" s="204">
        <v>0</v>
      </c>
      <c r="V161" s="204">
        <f>U161*H161</f>
        <v>0</v>
      </c>
      <c r="W161" s="204">
        <v>0</v>
      </c>
      <c r="X161" s="205">
        <f>W161*H161</f>
        <v>0</v>
      </c>
      <c r="Y161" s="31"/>
      <c r="Z161" s="31"/>
      <c r="AA161" s="31"/>
      <c r="AB161" s="31"/>
      <c r="AC161" s="31"/>
      <c r="AD161" s="31"/>
      <c r="AE161" s="31"/>
      <c r="AR161" s="206" t="s">
        <v>81</v>
      </c>
      <c r="AT161" s="206" t="s">
        <v>169</v>
      </c>
      <c r="AU161" s="206" t="s">
        <v>81</v>
      </c>
      <c r="AY161" s="14" t="s">
        <v>167</v>
      </c>
      <c r="BE161" s="207">
        <f>IF(O161="základní",K161,0)</f>
        <v>0</v>
      </c>
      <c r="BF161" s="207">
        <f>IF(O161="snížená",K161,0)</f>
        <v>0</v>
      </c>
      <c r="BG161" s="207">
        <f>IF(O161="zákl. přenesená",K161,0)</f>
        <v>0</v>
      </c>
      <c r="BH161" s="207">
        <f>IF(O161="sníž. přenesená",K161,0)</f>
        <v>0</v>
      </c>
      <c r="BI161" s="207">
        <f>IF(O161="nulová",K161,0)</f>
        <v>0</v>
      </c>
      <c r="BJ161" s="14" t="s">
        <v>81</v>
      </c>
      <c r="BK161" s="207">
        <f>ROUND(P161*H161,2)</f>
        <v>0</v>
      </c>
      <c r="BL161" s="14" t="s">
        <v>81</v>
      </c>
      <c r="BM161" s="206" t="s">
        <v>1246</v>
      </c>
    </row>
    <row r="162" spans="1:65" s="2" customFormat="1" ht="11.25">
      <c r="A162" s="31"/>
      <c r="B162" s="32"/>
      <c r="C162" s="33"/>
      <c r="D162" s="208" t="s">
        <v>174</v>
      </c>
      <c r="E162" s="33"/>
      <c r="F162" s="209" t="s">
        <v>1245</v>
      </c>
      <c r="G162" s="33"/>
      <c r="H162" s="33"/>
      <c r="I162" s="210"/>
      <c r="J162" s="210"/>
      <c r="K162" s="33"/>
      <c r="L162" s="33"/>
      <c r="M162" s="36"/>
      <c r="N162" s="211"/>
      <c r="O162" s="212"/>
      <c r="P162" s="68"/>
      <c r="Q162" s="68"/>
      <c r="R162" s="68"/>
      <c r="S162" s="68"/>
      <c r="T162" s="68"/>
      <c r="U162" s="68"/>
      <c r="V162" s="68"/>
      <c r="W162" s="68"/>
      <c r="X162" s="69"/>
      <c r="Y162" s="31"/>
      <c r="Z162" s="31"/>
      <c r="AA162" s="31"/>
      <c r="AB162" s="31"/>
      <c r="AC162" s="31"/>
      <c r="AD162" s="31"/>
      <c r="AE162" s="31"/>
      <c r="AT162" s="14" t="s">
        <v>174</v>
      </c>
      <c r="AU162" s="14" t="s">
        <v>81</v>
      </c>
    </row>
    <row r="163" spans="1:65" s="2" customFormat="1" ht="14.45" customHeight="1">
      <c r="A163" s="31"/>
      <c r="B163" s="32"/>
      <c r="C163" s="193" t="s">
        <v>8</v>
      </c>
      <c r="D163" s="193" t="s">
        <v>169</v>
      </c>
      <c r="E163" s="194" t="s">
        <v>1247</v>
      </c>
      <c r="F163" s="195" t="s">
        <v>1248</v>
      </c>
      <c r="G163" s="196" t="s">
        <v>202</v>
      </c>
      <c r="H163" s="197">
        <v>2</v>
      </c>
      <c r="I163" s="198"/>
      <c r="J163" s="198"/>
      <c r="K163" s="199">
        <f>ROUND(P163*H163,2)</f>
        <v>0</v>
      </c>
      <c r="L163" s="200"/>
      <c r="M163" s="36"/>
      <c r="N163" s="201" t="s">
        <v>1</v>
      </c>
      <c r="O163" s="202" t="s">
        <v>37</v>
      </c>
      <c r="P163" s="203">
        <f>I163+J163</f>
        <v>0</v>
      </c>
      <c r="Q163" s="203">
        <f>ROUND(I163*H163,2)</f>
        <v>0</v>
      </c>
      <c r="R163" s="203">
        <f>ROUND(J163*H163,2)</f>
        <v>0</v>
      </c>
      <c r="S163" s="68"/>
      <c r="T163" s="204">
        <f>S163*H163</f>
        <v>0</v>
      </c>
      <c r="U163" s="204">
        <v>0</v>
      </c>
      <c r="V163" s="204">
        <f>U163*H163</f>
        <v>0</v>
      </c>
      <c r="W163" s="204">
        <v>0</v>
      </c>
      <c r="X163" s="205">
        <f>W163*H163</f>
        <v>0</v>
      </c>
      <c r="Y163" s="31"/>
      <c r="Z163" s="31"/>
      <c r="AA163" s="31"/>
      <c r="AB163" s="31"/>
      <c r="AC163" s="31"/>
      <c r="AD163" s="31"/>
      <c r="AE163" s="31"/>
      <c r="AR163" s="206" t="s">
        <v>81</v>
      </c>
      <c r="AT163" s="206" t="s">
        <v>169</v>
      </c>
      <c r="AU163" s="206" t="s">
        <v>81</v>
      </c>
      <c r="AY163" s="14" t="s">
        <v>167</v>
      </c>
      <c r="BE163" s="207">
        <f>IF(O163="základní",K163,0)</f>
        <v>0</v>
      </c>
      <c r="BF163" s="207">
        <f>IF(O163="snížená",K163,0)</f>
        <v>0</v>
      </c>
      <c r="BG163" s="207">
        <f>IF(O163="zákl. přenesená",K163,0)</f>
        <v>0</v>
      </c>
      <c r="BH163" s="207">
        <f>IF(O163="sníž. přenesená",K163,0)</f>
        <v>0</v>
      </c>
      <c r="BI163" s="207">
        <f>IF(O163="nulová",K163,0)</f>
        <v>0</v>
      </c>
      <c r="BJ163" s="14" t="s">
        <v>81</v>
      </c>
      <c r="BK163" s="207">
        <f>ROUND(P163*H163,2)</f>
        <v>0</v>
      </c>
      <c r="BL163" s="14" t="s">
        <v>81</v>
      </c>
      <c r="BM163" s="206" t="s">
        <v>1249</v>
      </c>
    </row>
    <row r="164" spans="1:65" s="2" customFormat="1" ht="11.25">
      <c r="A164" s="31"/>
      <c r="B164" s="32"/>
      <c r="C164" s="33"/>
      <c r="D164" s="208" t="s">
        <v>174</v>
      </c>
      <c r="E164" s="33"/>
      <c r="F164" s="209" t="s">
        <v>1248</v>
      </c>
      <c r="G164" s="33"/>
      <c r="H164" s="33"/>
      <c r="I164" s="210"/>
      <c r="J164" s="210"/>
      <c r="K164" s="33"/>
      <c r="L164" s="33"/>
      <c r="M164" s="36"/>
      <c r="N164" s="211"/>
      <c r="O164" s="212"/>
      <c r="P164" s="68"/>
      <c r="Q164" s="68"/>
      <c r="R164" s="68"/>
      <c r="S164" s="68"/>
      <c r="T164" s="68"/>
      <c r="U164" s="68"/>
      <c r="V164" s="68"/>
      <c r="W164" s="68"/>
      <c r="X164" s="69"/>
      <c r="Y164" s="31"/>
      <c r="Z164" s="31"/>
      <c r="AA164" s="31"/>
      <c r="AB164" s="31"/>
      <c r="AC164" s="31"/>
      <c r="AD164" s="31"/>
      <c r="AE164" s="31"/>
      <c r="AT164" s="14" t="s">
        <v>174</v>
      </c>
      <c r="AU164" s="14" t="s">
        <v>81</v>
      </c>
    </row>
    <row r="165" spans="1:65" s="2" customFormat="1" ht="24.2" customHeight="1">
      <c r="A165" s="31"/>
      <c r="B165" s="32"/>
      <c r="C165" s="193" t="s">
        <v>264</v>
      </c>
      <c r="D165" s="193" t="s">
        <v>169</v>
      </c>
      <c r="E165" s="194" t="s">
        <v>1250</v>
      </c>
      <c r="F165" s="195" t="s">
        <v>1251</v>
      </c>
      <c r="G165" s="196" t="s">
        <v>202</v>
      </c>
      <c r="H165" s="197">
        <v>4</v>
      </c>
      <c r="I165" s="198"/>
      <c r="J165" s="198"/>
      <c r="K165" s="199">
        <f>ROUND(P165*H165,2)</f>
        <v>0</v>
      </c>
      <c r="L165" s="200"/>
      <c r="M165" s="36"/>
      <c r="N165" s="201" t="s">
        <v>1</v>
      </c>
      <c r="O165" s="202" t="s">
        <v>37</v>
      </c>
      <c r="P165" s="203">
        <f>I165+J165</f>
        <v>0</v>
      </c>
      <c r="Q165" s="203">
        <f>ROUND(I165*H165,2)</f>
        <v>0</v>
      </c>
      <c r="R165" s="203">
        <f>ROUND(J165*H165,2)</f>
        <v>0</v>
      </c>
      <c r="S165" s="68"/>
      <c r="T165" s="204">
        <f>S165*H165</f>
        <v>0</v>
      </c>
      <c r="U165" s="204">
        <v>0</v>
      </c>
      <c r="V165" s="204">
        <f>U165*H165</f>
        <v>0</v>
      </c>
      <c r="W165" s="204">
        <v>0</v>
      </c>
      <c r="X165" s="205">
        <f>W165*H165</f>
        <v>0</v>
      </c>
      <c r="Y165" s="31"/>
      <c r="Z165" s="31"/>
      <c r="AA165" s="31"/>
      <c r="AB165" s="31"/>
      <c r="AC165" s="31"/>
      <c r="AD165" s="31"/>
      <c r="AE165" s="31"/>
      <c r="AR165" s="206" t="s">
        <v>81</v>
      </c>
      <c r="AT165" s="206" t="s">
        <v>169</v>
      </c>
      <c r="AU165" s="206" t="s">
        <v>81</v>
      </c>
      <c r="AY165" s="14" t="s">
        <v>167</v>
      </c>
      <c r="BE165" s="207">
        <f>IF(O165="základní",K165,0)</f>
        <v>0</v>
      </c>
      <c r="BF165" s="207">
        <f>IF(O165="snížená",K165,0)</f>
        <v>0</v>
      </c>
      <c r="BG165" s="207">
        <f>IF(O165="zákl. přenesená",K165,0)</f>
        <v>0</v>
      </c>
      <c r="BH165" s="207">
        <f>IF(O165="sníž. přenesená",K165,0)</f>
        <v>0</v>
      </c>
      <c r="BI165" s="207">
        <f>IF(O165="nulová",K165,0)</f>
        <v>0</v>
      </c>
      <c r="BJ165" s="14" t="s">
        <v>81</v>
      </c>
      <c r="BK165" s="207">
        <f>ROUND(P165*H165,2)</f>
        <v>0</v>
      </c>
      <c r="BL165" s="14" t="s">
        <v>81</v>
      </c>
      <c r="BM165" s="206" t="s">
        <v>1252</v>
      </c>
    </row>
    <row r="166" spans="1:65" s="2" customFormat="1" ht="19.5">
      <c r="A166" s="31"/>
      <c r="B166" s="32"/>
      <c r="C166" s="33"/>
      <c r="D166" s="208" t="s">
        <v>174</v>
      </c>
      <c r="E166" s="33"/>
      <c r="F166" s="209" t="s">
        <v>1251</v>
      </c>
      <c r="G166" s="33"/>
      <c r="H166" s="33"/>
      <c r="I166" s="210"/>
      <c r="J166" s="210"/>
      <c r="K166" s="33"/>
      <c r="L166" s="33"/>
      <c r="M166" s="36"/>
      <c r="N166" s="211"/>
      <c r="O166" s="212"/>
      <c r="P166" s="68"/>
      <c r="Q166" s="68"/>
      <c r="R166" s="68"/>
      <c r="S166" s="68"/>
      <c r="T166" s="68"/>
      <c r="U166" s="68"/>
      <c r="V166" s="68"/>
      <c r="W166" s="68"/>
      <c r="X166" s="69"/>
      <c r="Y166" s="31"/>
      <c r="Z166" s="31"/>
      <c r="AA166" s="31"/>
      <c r="AB166" s="31"/>
      <c r="AC166" s="31"/>
      <c r="AD166" s="31"/>
      <c r="AE166" s="31"/>
      <c r="AT166" s="14" t="s">
        <v>174</v>
      </c>
      <c r="AU166" s="14" t="s">
        <v>81</v>
      </c>
    </row>
    <row r="167" spans="1:65" s="2" customFormat="1" ht="24.2" customHeight="1">
      <c r="A167" s="31"/>
      <c r="B167" s="32"/>
      <c r="C167" s="193" t="s">
        <v>269</v>
      </c>
      <c r="D167" s="193" t="s">
        <v>169</v>
      </c>
      <c r="E167" s="194" t="s">
        <v>1253</v>
      </c>
      <c r="F167" s="195" t="s">
        <v>1254</v>
      </c>
      <c r="G167" s="196" t="s">
        <v>202</v>
      </c>
      <c r="H167" s="197">
        <v>4</v>
      </c>
      <c r="I167" s="198"/>
      <c r="J167" s="198"/>
      <c r="K167" s="199">
        <f>ROUND(P167*H167,2)</f>
        <v>0</v>
      </c>
      <c r="L167" s="200"/>
      <c r="M167" s="36"/>
      <c r="N167" s="201" t="s">
        <v>1</v>
      </c>
      <c r="O167" s="202" t="s">
        <v>37</v>
      </c>
      <c r="P167" s="203">
        <f>I167+J167</f>
        <v>0</v>
      </c>
      <c r="Q167" s="203">
        <f>ROUND(I167*H167,2)</f>
        <v>0</v>
      </c>
      <c r="R167" s="203">
        <f>ROUND(J167*H167,2)</f>
        <v>0</v>
      </c>
      <c r="S167" s="68"/>
      <c r="T167" s="204">
        <f>S167*H167</f>
        <v>0</v>
      </c>
      <c r="U167" s="204">
        <v>0</v>
      </c>
      <c r="V167" s="204">
        <f>U167*H167</f>
        <v>0</v>
      </c>
      <c r="W167" s="204">
        <v>0</v>
      </c>
      <c r="X167" s="205">
        <f>W167*H167</f>
        <v>0</v>
      </c>
      <c r="Y167" s="31"/>
      <c r="Z167" s="31"/>
      <c r="AA167" s="31"/>
      <c r="AB167" s="31"/>
      <c r="AC167" s="31"/>
      <c r="AD167" s="31"/>
      <c r="AE167" s="31"/>
      <c r="AR167" s="206" t="s">
        <v>81</v>
      </c>
      <c r="AT167" s="206" t="s">
        <v>169</v>
      </c>
      <c r="AU167" s="206" t="s">
        <v>81</v>
      </c>
      <c r="AY167" s="14" t="s">
        <v>167</v>
      </c>
      <c r="BE167" s="207">
        <f>IF(O167="základní",K167,0)</f>
        <v>0</v>
      </c>
      <c r="BF167" s="207">
        <f>IF(O167="snížená",K167,0)</f>
        <v>0</v>
      </c>
      <c r="BG167" s="207">
        <f>IF(O167="zákl. přenesená",K167,0)</f>
        <v>0</v>
      </c>
      <c r="BH167" s="207">
        <f>IF(O167="sníž. přenesená",K167,0)</f>
        <v>0</v>
      </c>
      <c r="BI167" s="207">
        <f>IF(O167="nulová",K167,0)</f>
        <v>0</v>
      </c>
      <c r="BJ167" s="14" t="s">
        <v>81</v>
      </c>
      <c r="BK167" s="207">
        <f>ROUND(P167*H167,2)</f>
        <v>0</v>
      </c>
      <c r="BL167" s="14" t="s">
        <v>81</v>
      </c>
      <c r="BM167" s="206" t="s">
        <v>1255</v>
      </c>
    </row>
    <row r="168" spans="1:65" s="2" customFormat="1" ht="11.25">
      <c r="A168" s="31"/>
      <c r="B168" s="32"/>
      <c r="C168" s="33"/>
      <c r="D168" s="208" t="s">
        <v>174</v>
      </c>
      <c r="E168" s="33"/>
      <c r="F168" s="209" t="s">
        <v>1254</v>
      </c>
      <c r="G168" s="33"/>
      <c r="H168" s="33"/>
      <c r="I168" s="210"/>
      <c r="J168" s="210"/>
      <c r="K168" s="33"/>
      <c r="L168" s="33"/>
      <c r="M168" s="36"/>
      <c r="N168" s="211"/>
      <c r="O168" s="212"/>
      <c r="P168" s="68"/>
      <c r="Q168" s="68"/>
      <c r="R168" s="68"/>
      <c r="S168" s="68"/>
      <c r="T168" s="68"/>
      <c r="U168" s="68"/>
      <c r="V168" s="68"/>
      <c r="W168" s="68"/>
      <c r="X168" s="69"/>
      <c r="Y168" s="31"/>
      <c r="Z168" s="31"/>
      <c r="AA168" s="31"/>
      <c r="AB168" s="31"/>
      <c r="AC168" s="31"/>
      <c r="AD168" s="31"/>
      <c r="AE168" s="31"/>
      <c r="AT168" s="14" t="s">
        <v>174</v>
      </c>
      <c r="AU168" s="14" t="s">
        <v>81</v>
      </c>
    </row>
    <row r="169" spans="1:65" s="2" customFormat="1" ht="24.2" customHeight="1">
      <c r="A169" s="31"/>
      <c r="B169" s="32"/>
      <c r="C169" s="193" t="s">
        <v>274</v>
      </c>
      <c r="D169" s="193" t="s">
        <v>169</v>
      </c>
      <c r="E169" s="194" t="s">
        <v>1256</v>
      </c>
      <c r="F169" s="195" t="s">
        <v>1257</v>
      </c>
      <c r="G169" s="196" t="s">
        <v>202</v>
      </c>
      <c r="H169" s="197">
        <v>4</v>
      </c>
      <c r="I169" s="198"/>
      <c r="J169" s="198"/>
      <c r="K169" s="199">
        <f>ROUND(P169*H169,2)</f>
        <v>0</v>
      </c>
      <c r="L169" s="200"/>
      <c r="M169" s="36"/>
      <c r="N169" s="201" t="s">
        <v>1</v>
      </c>
      <c r="O169" s="202" t="s">
        <v>37</v>
      </c>
      <c r="P169" s="203">
        <f>I169+J169</f>
        <v>0</v>
      </c>
      <c r="Q169" s="203">
        <f>ROUND(I169*H169,2)</f>
        <v>0</v>
      </c>
      <c r="R169" s="203">
        <f>ROUND(J169*H169,2)</f>
        <v>0</v>
      </c>
      <c r="S169" s="68"/>
      <c r="T169" s="204">
        <f>S169*H169</f>
        <v>0</v>
      </c>
      <c r="U169" s="204">
        <v>0</v>
      </c>
      <c r="V169" s="204">
        <f>U169*H169</f>
        <v>0</v>
      </c>
      <c r="W169" s="204">
        <v>0</v>
      </c>
      <c r="X169" s="205">
        <f>W169*H169</f>
        <v>0</v>
      </c>
      <c r="Y169" s="31"/>
      <c r="Z169" s="31"/>
      <c r="AA169" s="31"/>
      <c r="AB169" s="31"/>
      <c r="AC169" s="31"/>
      <c r="AD169" s="31"/>
      <c r="AE169" s="31"/>
      <c r="AR169" s="206" t="s">
        <v>81</v>
      </c>
      <c r="AT169" s="206" t="s">
        <v>169</v>
      </c>
      <c r="AU169" s="206" t="s">
        <v>81</v>
      </c>
      <c r="AY169" s="14" t="s">
        <v>167</v>
      </c>
      <c r="BE169" s="207">
        <f>IF(O169="základní",K169,0)</f>
        <v>0</v>
      </c>
      <c r="BF169" s="207">
        <f>IF(O169="snížená",K169,0)</f>
        <v>0</v>
      </c>
      <c r="BG169" s="207">
        <f>IF(O169="zákl. přenesená",K169,0)</f>
        <v>0</v>
      </c>
      <c r="BH169" s="207">
        <f>IF(O169="sníž. přenesená",K169,0)</f>
        <v>0</v>
      </c>
      <c r="BI169" s="207">
        <f>IF(O169="nulová",K169,0)</f>
        <v>0</v>
      </c>
      <c r="BJ169" s="14" t="s">
        <v>81</v>
      </c>
      <c r="BK169" s="207">
        <f>ROUND(P169*H169,2)</f>
        <v>0</v>
      </c>
      <c r="BL169" s="14" t="s">
        <v>81</v>
      </c>
      <c r="BM169" s="206" t="s">
        <v>1258</v>
      </c>
    </row>
    <row r="170" spans="1:65" s="2" customFormat="1" ht="19.5">
      <c r="A170" s="31"/>
      <c r="B170" s="32"/>
      <c r="C170" s="33"/>
      <c r="D170" s="208" t="s">
        <v>174</v>
      </c>
      <c r="E170" s="33"/>
      <c r="F170" s="209" t="s">
        <v>1257</v>
      </c>
      <c r="G170" s="33"/>
      <c r="H170" s="33"/>
      <c r="I170" s="210"/>
      <c r="J170" s="210"/>
      <c r="K170" s="33"/>
      <c r="L170" s="33"/>
      <c r="M170" s="36"/>
      <c r="N170" s="211"/>
      <c r="O170" s="212"/>
      <c r="P170" s="68"/>
      <c r="Q170" s="68"/>
      <c r="R170" s="68"/>
      <c r="S170" s="68"/>
      <c r="T170" s="68"/>
      <c r="U170" s="68"/>
      <c r="V170" s="68"/>
      <c r="W170" s="68"/>
      <c r="X170" s="69"/>
      <c r="Y170" s="31"/>
      <c r="Z170" s="31"/>
      <c r="AA170" s="31"/>
      <c r="AB170" s="31"/>
      <c r="AC170" s="31"/>
      <c r="AD170" s="31"/>
      <c r="AE170" s="31"/>
      <c r="AT170" s="14" t="s">
        <v>174</v>
      </c>
      <c r="AU170" s="14" t="s">
        <v>81</v>
      </c>
    </row>
    <row r="171" spans="1:65" s="2" customFormat="1" ht="24.2" customHeight="1">
      <c r="A171" s="31"/>
      <c r="B171" s="32"/>
      <c r="C171" s="193" t="s">
        <v>279</v>
      </c>
      <c r="D171" s="193" t="s">
        <v>169</v>
      </c>
      <c r="E171" s="194" t="s">
        <v>1259</v>
      </c>
      <c r="F171" s="195" t="s">
        <v>1260</v>
      </c>
      <c r="G171" s="196" t="s">
        <v>202</v>
      </c>
      <c r="H171" s="197">
        <v>4</v>
      </c>
      <c r="I171" s="198"/>
      <c r="J171" s="198"/>
      <c r="K171" s="199">
        <f>ROUND(P171*H171,2)</f>
        <v>0</v>
      </c>
      <c r="L171" s="200"/>
      <c r="M171" s="36"/>
      <c r="N171" s="201" t="s">
        <v>1</v>
      </c>
      <c r="O171" s="202" t="s">
        <v>37</v>
      </c>
      <c r="P171" s="203">
        <f>I171+J171</f>
        <v>0</v>
      </c>
      <c r="Q171" s="203">
        <f>ROUND(I171*H171,2)</f>
        <v>0</v>
      </c>
      <c r="R171" s="203">
        <f>ROUND(J171*H171,2)</f>
        <v>0</v>
      </c>
      <c r="S171" s="68"/>
      <c r="T171" s="204">
        <f>S171*H171</f>
        <v>0</v>
      </c>
      <c r="U171" s="204">
        <v>0</v>
      </c>
      <c r="V171" s="204">
        <f>U171*H171</f>
        <v>0</v>
      </c>
      <c r="W171" s="204">
        <v>0</v>
      </c>
      <c r="X171" s="205">
        <f>W171*H171</f>
        <v>0</v>
      </c>
      <c r="Y171" s="31"/>
      <c r="Z171" s="31"/>
      <c r="AA171" s="31"/>
      <c r="AB171" s="31"/>
      <c r="AC171" s="31"/>
      <c r="AD171" s="31"/>
      <c r="AE171" s="31"/>
      <c r="AR171" s="206" t="s">
        <v>81</v>
      </c>
      <c r="AT171" s="206" t="s">
        <v>169</v>
      </c>
      <c r="AU171" s="206" t="s">
        <v>81</v>
      </c>
      <c r="AY171" s="14" t="s">
        <v>167</v>
      </c>
      <c r="BE171" s="207">
        <f>IF(O171="základní",K171,0)</f>
        <v>0</v>
      </c>
      <c r="BF171" s="207">
        <f>IF(O171="snížená",K171,0)</f>
        <v>0</v>
      </c>
      <c r="BG171" s="207">
        <f>IF(O171="zákl. přenesená",K171,0)</f>
        <v>0</v>
      </c>
      <c r="BH171" s="207">
        <f>IF(O171="sníž. přenesená",K171,0)</f>
        <v>0</v>
      </c>
      <c r="BI171" s="207">
        <f>IF(O171="nulová",K171,0)</f>
        <v>0</v>
      </c>
      <c r="BJ171" s="14" t="s">
        <v>81</v>
      </c>
      <c r="BK171" s="207">
        <f>ROUND(P171*H171,2)</f>
        <v>0</v>
      </c>
      <c r="BL171" s="14" t="s">
        <v>81</v>
      </c>
      <c r="BM171" s="206" t="s">
        <v>1261</v>
      </c>
    </row>
    <row r="172" spans="1:65" s="2" customFormat="1" ht="19.5">
      <c r="A172" s="31"/>
      <c r="B172" s="32"/>
      <c r="C172" s="33"/>
      <c r="D172" s="208" t="s">
        <v>174</v>
      </c>
      <c r="E172" s="33"/>
      <c r="F172" s="209" t="s">
        <v>1260</v>
      </c>
      <c r="G172" s="33"/>
      <c r="H172" s="33"/>
      <c r="I172" s="210"/>
      <c r="J172" s="210"/>
      <c r="K172" s="33"/>
      <c r="L172" s="33"/>
      <c r="M172" s="36"/>
      <c r="N172" s="211"/>
      <c r="O172" s="212"/>
      <c r="P172" s="68"/>
      <c r="Q172" s="68"/>
      <c r="R172" s="68"/>
      <c r="S172" s="68"/>
      <c r="T172" s="68"/>
      <c r="U172" s="68"/>
      <c r="V172" s="68"/>
      <c r="W172" s="68"/>
      <c r="X172" s="69"/>
      <c r="Y172" s="31"/>
      <c r="Z172" s="31"/>
      <c r="AA172" s="31"/>
      <c r="AB172" s="31"/>
      <c r="AC172" s="31"/>
      <c r="AD172" s="31"/>
      <c r="AE172" s="31"/>
      <c r="AT172" s="14" t="s">
        <v>174</v>
      </c>
      <c r="AU172" s="14" t="s">
        <v>81</v>
      </c>
    </row>
    <row r="173" spans="1:65" s="2" customFormat="1" ht="24.2" customHeight="1">
      <c r="A173" s="31"/>
      <c r="B173" s="32"/>
      <c r="C173" s="193" t="s">
        <v>284</v>
      </c>
      <c r="D173" s="193" t="s">
        <v>169</v>
      </c>
      <c r="E173" s="194" t="s">
        <v>1262</v>
      </c>
      <c r="F173" s="195" t="s">
        <v>1263</v>
      </c>
      <c r="G173" s="196" t="s">
        <v>202</v>
      </c>
      <c r="H173" s="197">
        <v>1</v>
      </c>
      <c r="I173" s="198"/>
      <c r="J173" s="198"/>
      <c r="K173" s="199">
        <f>ROUND(P173*H173,2)</f>
        <v>0</v>
      </c>
      <c r="L173" s="200"/>
      <c r="M173" s="36"/>
      <c r="N173" s="201" t="s">
        <v>1</v>
      </c>
      <c r="O173" s="202" t="s">
        <v>37</v>
      </c>
      <c r="P173" s="203">
        <f>I173+J173</f>
        <v>0</v>
      </c>
      <c r="Q173" s="203">
        <f>ROUND(I173*H173,2)</f>
        <v>0</v>
      </c>
      <c r="R173" s="203">
        <f>ROUND(J173*H173,2)</f>
        <v>0</v>
      </c>
      <c r="S173" s="68"/>
      <c r="T173" s="204">
        <f>S173*H173</f>
        <v>0</v>
      </c>
      <c r="U173" s="204">
        <v>0</v>
      </c>
      <c r="V173" s="204">
        <f>U173*H173</f>
        <v>0</v>
      </c>
      <c r="W173" s="204">
        <v>0</v>
      </c>
      <c r="X173" s="205">
        <f>W173*H173</f>
        <v>0</v>
      </c>
      <c r="Y173" s="31"/>
      <c r="Z173" s="31"/>
      <c r="AA173" s="31"/>
      <c r="AB173" s="31"/>
      <c r="AC173" s="31"/>
      <c r="AD173" s="31"/>
      <c r="AE173" s="31"/>
      <c r="AR173" s="206" t="s">
        <v>81</v>
      </c>
      <c r="AT173" s="206" t="s">
        <v>169</v>
      </c>
      <c r="AU173" s="206" t="s">
        <v>81</v>
      </c>
      <c r="AY173" s="14" t="s">
        <v>167</v>
      </c>
      <c r="BE173" s="207">
        <f>IF(O173="základní",K173,0)</f>
        <v>0</v>
      </c>
      <c r="BF173" s="207">
        <f>IF(O173="snížená",K173,0)</f>
        <v>0</v>
      </c>
      <c r="BG173" s="207">
        <f>IF(O173="zákl. přenesená",K173,0)</f>
        <v>0</v>
      </c>
      <c r="BH173" s="207">
        <f>IF(O173="sníž. přenesená",K173,0)</f>
        <v>0</v>
      </c>
      <c r="BI173" s="207">
        <f>IF(O173="nulová",K173,0)</f>
        <v>0</v>
      </c>
      <c r="BJ173" s="14" t="s">
        <v>81</v>
      </c>
      <c r="BK173" s="207">
        <f>ROUND(P173*H173,2)</f>
        <v>0</v>
      </c>
      <c r="BL173" s="14" t="s">
        <v>81</v>
      </c>
      <c r="BM173" s="206" t="s">
        <v>1264</v>
      </c>
    </row>
    <row r="174" spans="1:65" s="2" customFormat="1" ht="11.25">
      <c r="A174" s="31"/>
      <c r="B174" s="32"/>
      <c r="C174" s="33"/>
      <c r="D174" s="208" t="s">
        <v>174</v>
      </c>
      <c r="E174" s="33"/>
      <c r="F174" s="209" t="s">
        <v>1263</v>
      </c>
      <c r="G174" s="33"/>
      <c r="H174" s="33"/>
      <c r="I174" s="210"/>
      <c r="J174" s="210"/>
      <c r="K174" s="33"/>
      <c r="L174" s="33"/>
      <c r="M174" s="36"/>
      <c r="N174" s="211"/>
      <c r="O174" s="212"/>
      <c r="P174" s="68"/>
      <c r="Q174" s="68"/>
      <c r="R174" s="68"/>
      <c r="S174" s="68"/>
      <c r="T174" s="68"/>
      <c r="U174" s="68"/>
      <c r="V174" s="68"/>
      <c r="W174" s="68"/>
      <c r="X174" s="69"/>
      <c r="Y174" s="31"/>
      <c r="Z174" s="31"/>
      <c r="AA174" s="31"/>
      <c r="AB174" s="31"/>
      <c r="AC174" s="31"/>
      <c r="AD174" s="31"/>
      <c r="AE174" s="31"/>
      <c r="AT174" s="14" t="s">
        <v>174</v>
      </c>
      <c r="AU174" s="14" t="s">
        <v>81</v>
      </c>
    </row>
    <row r="175" spans="1:65" s="2" customFormat="1" ht="14.45" customHeight="1">
      <c r="A175" s="31"/>
      <c r="B175" s="32"/>
      <c r="C175" s="193" t="s">
        <v>288</v>
      </c>
      <c r="D175" s="193" t="s">
        <v>169</v>
      </c>
      <c r="E175" s="194" t="s">
        <v>1265</v>
      </c>
      <c r="F175" s="195" t="s">
        <v>1266</v>
      </c>
      <c r="G175" s="196" t="s">
        <v>202</v>
      </c>
      <c r="H175" s="197">
        <v>4</v>
      </c>
      <c r="I175" s="198"/>
      <c r="J175" s="198"/>
      <c r="K175" s="199">
        <f>ROUND(P175*H175,2)</f>
        <v>0</v>
      </c>
      <c r="L175" s="200"/>
      <c r="M175" s="36"/>
      <c r="N175" s="201" t="s">
        <v>1</v>
      </c>
      <c r="O175" s="202" t="s">
        <v>37</v>
      </c>
      <c r="P175" s="203">
        <f>I175+J175</f>
        <v>0</v>
      </c>
      <c r="Q175" s="203">
        <f>ROUND(I175*H175,2)</f>
        <v>0</v>
      </c>
      <c r="R175" s="203">
        <f>ROUND(J175*H175,2)</f>
        <v>0</v>
      </c>
      <c r="S175" s="68"/>
      <c r="T175" s="204">
        <f>S175*H175</f>
        <v>0</v>
      </c>
      <c r="U175" s="204">
        <v>0</v>
      </c>
      <c r="V175" s="204">
        <f>U175*H175</f>
        <v>0</v>
      </c>
      <c r="W175" s="204">
        <v>0</v>
      </c>
      <c r="X175" s="205">
        <f>W175*H175</f>
        <v>0</v>
      </c>
      <c r="Y175" s="31"/>
      <c r="Z175" s="31"/>
      <c r="AA175" s="31"/>
      <c r="AB175" s="31"/>
      <c r="AC175" s="31"/>
      <c r="AD175" s="31"/>
      <c r="AE175" s="31"/>
      <c r="AR175" s="206" t="s">
        <v>81</v>
      </c>
      <c r="AT175" s="206" t="s">
        <v>169</v>
      </c>
      <c r="AU175" s="206" t="s">
        <v>81</v>
      </c>
      <c r="AY175" s="14" t="s">
        <v>167</v>
      </c>
      <c r="BE175" s="207">
        <f>IF(O175="základní",K175,0)</f>
        <v>0</v>
      </c>
      <c r="BF175" s="207">
        <f>IF(O175="snížená",K175,0)</f>
        <v>0</v>
      </c>
      <c r="BG175" s="207">
        <f>IF(O175="zákl. přenesená",K175,0)</f>
        <v>0</v>
      </c>
      <c r="BH175" s="207">
        <f>IF(O175="sníž. přenesená",K175,0)</f>
        <v>0</v>
      </c>
      <c r="BI175" s="207">
        <f>IF(O175="nulová",K175,0)</f>
        <v>0</v>
      </c>
      <c r="BJ175" s="14" t="s">
        <v>81</v>
      </c>
      <c r="BK175" s="207">
        <f>ROUND(P175*H175,2)</f>
        <v>0</v>
      </c>
      <c r="BL175" s="14" t="s">
        <v>81</v>
      </c>
      <c r="BM175" s="206" t="s">
        <v>1267</v>
      </c>
    </row>
    <row r="176" spans="1:65" s="2" customFormat="1" ht="29.25">
      <c r="A176" s="31"/>
      <c r="B176" s="32"/>
      <c r="C176" s="33"/>
      <c r="D176" s="208" t="s">
        <v>174</v>
      </c>
      <c r="E176" s="33"/>
      <c r="F176" s="209" t="s">
        <v>1268</v>
      </c>
      <c r="G176" s="33"/>
      <c r="H176" s="33"/>
      <c r="I176" s="210"/>
      <c r="J176" s="210"/>
      <c r="K176" s="33"/>
      <c r="L176" s="33"/>
      <c r="M176" s="36"/>
      <c r="N176" s="211"/>
      <c r="O176" s="212"/>
      <c r="P176" s="68"/>
      <c r="Q176" s="68"/>
      <c r="R176" s="68"/>
      <c r="S176" s="68"/>
      <c r="T176" s="68"/>
      <c r="U176" s="68"/>
      <c r="V176" s="68"/>
      <c r="W176" s="68"/>
      <c r="X176" s="69"/>
      <c r="Y176" s="31"/>
      <c r="Z176" s="31"/>
      <c r="AA176" s="31"/>
      <c r="AB176" s="31"/>
      <c r="AC176" s="31"/>
      <c r="AD176" s="31"/>
      <c r="AE176" s="31"/>
      <c r="AT176" s="14" t="s">
        <v>174</v>
      </c>
      <c r="AU176" s="14" t="s">
        <v>81</v>
      </c>
    </row>
    <row r="177" spans="1:65" s="2" customFormat="1" ht="24.2" customHeight="1">
      <c r="A177" s="31"/>
      <c r="B177" s="32"/>
      <c r="C177" s="193" t="s">
        <v>293</v>
      </c>
      <c r="D177" s="193" t="s">
        <v>169</v>
      </c>
      <c r="E177" s="194" t="s">
        <v>1269</v>
      </c>
      <c r="F177" s="195" t="s">
        <v>1270</v>
      </c>
      <c r="G177" s="196" t="s">
        <v>202</v>
      </c>
      <c r="H177" s="197">
        <v>2</v>
      </c>
      <c r="I177" s="198"/>
      <c r="J177" s="198"/>
      <c r="K177" s="199">
        <f>ROUND(P177*H177,2)</f>
        <v>0</v>
      </c>
      <c r="L177" s="200"/>
      <c r="M177" s="36"/>
      <c r="N177" s="201" t="s">
        <v>1</v>
      </c>
      <c r="O177" s="202" t="s">
        <v>37</v>
      </c>
      <c r="P177" s="203">
        <f>I177+J177</f>
        <v>0</v>
      </c>
      <c r="Q177" s="203">
        <f>ROUND(I177*H177,2)</f>
        <v>0</v>
      </c>
      <c r="R177" s="203">
        <f>ROUND(J177*H177,2)</f>
        <v>0</v>
      </c>
      <c r="S177" s="68"/>
      <c r="T177" s="204">
        <f>S177*H177</f>
        <v>0</v>
      </c>
      <c r="U177" s="204">
        <v>0</v>
      </c>
      <c r="V177" s="204">
        <f>U177*H177</f>
        <v>0</v>
      </c>
      <c r="W177" s="204">
        <v>0</v>
      </c>
      <c r="X177" s="205">
        <f>W177*H177</f>
        <v>0</v>
      </c>
      <c r="Y177" s="31"/>
      <c r="Z177" s="31"/>
      <c r="AA177" s="31"/>
      <c r="AB177" s="31"/>
      <c r="AC177" s="31"/>
      <c r="AD177" s="31"/>
      <c r="AE177" s="31"/>
      <c r="AR177" s="206" t="s">
        <v>81</v>
      </c>
      <c r="AT177" s="206" t="s">
        <v>169</v>
      </c>
      <c r="AU177" s="206" t="s">
        <v>81</v>
      </c>
      <c r="AY177" s="14" t="s">
        <v>167</v>
      </c>
      <c r="BE177" s="207">
        <f>IF(O177="základní",K177,0)</f>
        <v>0</v>
      </c>
      <c r="BF177" s="207">
        <f>IF(O177="snížená",K177,0)</f>
        <v>0</v>
      </c>
      <c r="BG177" s="207">
        <f>IF(O177="zákl. přenesená",K177,0)</f>
        <v>0</v>
      </c>
      <c r="BH177" s="207">
        <f>IF(O177="sníž. přenesená",K177,0)</f>
        <v>0</v>
      </c>
      <c r="BI177" s="207">
        <f>IF(O177="nulová",K177,0)</f>
        <v>0</v>
      </c>
      <c r="BJ177" s="14" t="s">
        <v>81</v>
      </c>
      <c r="BK177" s="207">
        <f>ROUND(P177*H177,2)</f>
        <v>0</v>
      </c>
      <c r="BL177" s="14" t="s">
        <v>81</v>
      </c>
      <c r="BM177" s="206" t="s">
        <v>1271</v>
      </c>
    </row>
    <row r="178" spans="1:65" s="2" customFormat="1" ht="29.25">
      <c r="A178" s="31"/>
      <c r="B178" s="32"/>
      <c r="C178" s="33"/>
      <c r="D178" s="208" t="s">
        <v>174</v>
      </c>
      <c r="E178" s="33"/>
      <c r="F178" s="209" t="s">
        <v>1272</v>
      </c>
      <c r="G178" s="33"/>
      <c r="H178" s="33"/>
      <c r="I178" s="210"/>
      <c r="J178" s="210"/>
      <c r="K178" s="33"/>
      <c r="L178" s="33"/>
      <c r="M178" s="36"/>
      <c r="N178" s="211"/>
      <c r="O178" s="212"/>
      <c r="P178" s="68"/>
      <c r="Q178" s="68"/>
      <c r="R178" s="68"/>
      <c r="S178" s="68"/>
      <c r="T178" s="68"/>
      <c r="U178" s="68"/>
      <c r="V178" s="68"/>
      <c r="W178" s="68"/>
      <c r="X178" s="69"/>
      <c r="Y178" s="31"/>
      <c r="Z178" s="31"/>
      <c r="AA178" s="31"/>
      <c r="AB178" s="31"/>
      <c r="AC178" s="31"/>
      <c r="AD178" s="31"/>
      <c r="AE178" s="31"/>
      <c r="AT178" s="14" t="s">
        <v>174</v>
      </c>
      <c r="AU178" s="14" t="s">
        <v>81</v>
      </c>
    </row>
    <row r="179" spans="1:65" s="2" customFormat="1" ht="62.65" customHeight="1">
      <c r="A179" s="31"/>
      <c r="B179" s="32"/>
      <c r="C179" s="193" t="s">
        <v>298</v>
      </c>
      <c r="D179" s="193" t="s">
        <v>169</v>
      </c>
      <c r="E179" s="194" t="s">
        <v>1273</v>
      </c>
      <c r="F179" s="195" t="s">
        <v>1274</v>
      </c>
      <c r="G179" s="196" t="s">
        <v>202</v>
      </c>
      <c r="H179" s="197">
        <v>1</v>
      </c>
      <c r="I179" s="198"/>
      <c r="J179" s="198"/>
      <c r="K179" s="199">
        <f>ROUND(P179*H179,2)</f>
        <v>0</v>
      </c>
      <c r="L179" s="200"/>
      <c r="M179" s="36"/>
      <c r="N179" s="201" t="s">
        <v>1</v>
      </c>
      <c r="O179" s="202" t="s">
        <v>37</v>
      </c>
      <c r="P179" s="203">
        <f>I179+J179</f>
        <v>0</v>
      </c>
      <c r="Q179" s="203">
        <f>ROUND(I179*H179,2)</f>
        <v>0</v>
      </c>
      <c r="R179" s="203">
        <f>ROUND(J179*H179,2)</f>
        <v>0</v>
      </c>
      <c r="S179" s="68"/>
      <c r="T179" s="204">
        <f>S179*H179</f>
        <v>0</v>
      </c>
      <c r="U179" s="204">
        <v>0</v>
      </c>
      <c r="V179" s="204">
        <f>U179*H179</f>
        <v>0</v>
      </c>
      <c r="W179" s="204">
        <v>0</v>
      </c>
      <c r="X179" s="205">
        <f>W179*H179</f>
        <v>0</v>
      </c>
      <c r="Y179" s="31"/>
      <c r="Z179" s="31"/>
      <c r="AA179" s="31"/>
      <c r="AB179" s="31"/>
      <c r="AC179" s="31"/>
      <c r="AD179" s="31"/>
      <c r="AE179" s="31"/>
      <c r="AR179" s="206" t="s">
        <v>81</v>
      </c>
      <c r="AT179" s="206" t="s">
        <v>169</v>
      </c>
      <c r="AU179" s="206" t="s">
        <v>81</v>
      </c>
      <c r="AY179" s="14" t="s">
        <v>167</v>
      </c>
      <c r="BE179" s="207">
        <f>IF(O179="základní",K179,0)</f>
        <v>0</v>
      </c>
      <c r="BF179" s="207">
        <f>IF(O179="snížená",K179,0)</f>
        <v>0</v>
      </c>
      <c r="BG179" s="207">
        <f>IF(O179="zákl. přenesená",K179,0)</f>
        <v>0</v>
      </c>
      <c r="BH179" s="207">
        <f>IF(O179="sníž. přenesená",K179,0)</f>
        <v>0</v>
      </c>
      <c r="BI179" s="207">
        <f>IF(O179="nulová",K179,0)</f>
        <v>0</v>
      </c>
      <c r="BJ179" s="14" t="s">
        <v>81</v>
      </c>
      <c r="BK179" s="207">
        <f>ROUND(P179*H179,2)</f>
        <v>0</v>
      </c>
      <c r="BL179" s="14" t="s">
        <v>81</v>
      </c>
      <c r="BM179" s="206" t="s">
        <v>1275</v>
      </c>
    </row>
    <row r="180" spans="1:65" s="2" customFormat="1" ht="136.5">
      <c r="A180" s="31"/>
      <c r="B180" s="32"/>
      <c r="C180" s="33"/>
      <c r="D180" s="208" t="s">
        <v>174</v>
      </c>
      <c r="E180" s="33"/>
      <c r="F180" s="209" t="s">
        <v>1276</v>
      </c>
      <c r="G180" s="33"/>
      <c r="H180" s="33"/>
      <c r="I180" s="210"/>
      <c r="J180" s="210"/>
      <c r="K180" s="33"/>
      <c r="L180" s="33"/>
      <c r="M180" s="36"/>
      <c r="N180" s="211"/>
      <c r="O180" s="212"/>
      <c r="P180" s="68"/>
      <c r="Q180" s="68"/>
      <c r="R180" s="68"/>
      <c r="S180" s="68"/>
      <c r="T180" s="68"/>
      <c r="U180" s="68"/>
      <c r="V180" s="68"/>
      <c r="W180" s="68"/>
      <c r="X180" s="69"/>
      <c r="Y180" s="31"/>
      <c r="Z180" s="31"/>
      <c r="AA180" s="31"/>
      <c r="AB180" s="31"/>
      <c r="AC180" s="31"/>
      <c r="AD180" s="31"/>
      <c r="AE180" s="31"/>
      <c r="AT180" s="14" t="s">
        <v>174</v>
      </c>
      <c r="AU180" s="14" t="s">
        <v>81</v>
      </c>
    </row>
    <row r="181" spans="1:65" s="2" customFormat="1" ht="117">
      <c r="A181" s="31"/>
      <c r="B181" s="32"/>
      <c r="C181" s="33"/>
      <c r="D181" s="208" t="s">
        <v>512</v>
      </c>
      <c r="E181" s="33"/>
      <c r="F181" s="223" t="s">
        <v>513</v>
      </c>
      <c r="G181" s="33"/>
      <c r="H181" s="33"/>
      <c r="I181" s="210"/>
      <c r="J181" s="210"/>
      <c r="K181" s="33"/>
      <c r="L181" s="33"/>
      <c r="M181" s="36"/>
      <c r="N181" s="224"/>
      <c r="O181" s="225"/>
      <c r="P181" s="226"/>
      <c r="Q181" s="226"/>
      <c r="R181" s="226"/>
      <c r="S181" s="226"/>
      <c r="T181" s="226"/>
      <c r="U181" s="226"/>
      <c r="V181" s="226"/>
      <c r="W181" s="226"/>
      <c r="X181" s="227"/>
      <c r="Y181" s="31"/>
      <c r="Z181" s="31"/>
      <c r="AA181" s="31"/>
      <c r="AB181" s="31"/>
      <c r="AC181" s="31"/>
      <c r="AD181" s="31"/>
      <c r="AE181" s="31"/>
      <c r="AT181" s="14" t="s">
        <v>512</v>
      </c>
      <c r="AU181" s="14" t="s">
        <v>81</v>
      </c>
    </row>
    <row r="182" spans="1:65" s="2" customFormat="1" ht="6.95" customHeight="1">
      <c r="A182" s="31"/>
      <c r="B182" s="51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36"/>
      <c r="N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</row>
  </sheetData>
  <sheetProtection algorithmName="SHA-512" hashValue="/cGdp5k25mmxIiHLhqeA/ORPX5bRGq49bxNn3UwMQeSFRmSXP5FjKtUY1BlzhLCLftzwnDzHOpuRPp/+2/kUrA==" saltValue="Olu0mUDepu0PO9iSFp2a40HNU0ifIdhWRm3qnbNh8dld0XTEZqvHS4uYZ2yJMfIo1goXOOfSRwk2iSO5UBehfw==" spinCount="100000" sheet="1" objects="1" scenarios="1" formatColumns="0" formatRows="0" autoFilter="0"/>
  <autoFilter ref="C120:L181"/>
  <mergeCells count="12">
    <mergeCell ref="E113:H113"/>
    <mergeCell ref="M2:Z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T2" s="14" t="s">
        <v>125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7"/>
      <c r="AT3" s="14" t="s">
        <v>83</v>
      </c>
    </row>
    <row r="4" spans="1:46" s="1" customFormat="1" ht="24.95" customHeight="1">
      <c r="B4" s="17"/>
      <c r="D4" s="116" t="s">
        <v>131</v>
      </c>
      <c r="M4" s="17"/>
      <c r="N4" s="117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18" t="s">
        <v>17</v>
      </c>
      <c r="M6" s="17"/>
    </row>
    <row r="7" spans="1:46" s="1" customFormat="1" ht="23.25" customHeight="1">
      <c r="B7" s="17"/>
      <c r="E7" s="274" t="str">
        <f>'Rekapitulace stavby'!K6</f>
        <v>Oprava PZS na trati Staré Město u UH - Vlárský průsmyk a Kojetín - Valašské Meziříčí</v>
      </c>
      <c r="F7" s="275"/>
      <c r="G7" s="275"/>
      <c r="H7" s="275"/>
      <c r="M7" s="17"/>
    </row>
    <row r="8" spans="1:46" s="1" customFormat="1" ht="12" customHeight="1">
      <c r="B8" s="17"/>
      <c r="D8" s="118" t="s">
        <v>132</v>
      </c>
      <c r="M8" s="17"/>
    </row>
    <row r="9" spans="1:46" s="2" customFormat="1" ht="16.5" customHeight="1">
      <c r="A9" s="31"/>
      <c r="B9" s="36"/>
      <c r="C9" s="31"/>
      <c r="D9" s="31"/>
      <c r="E9" s="274" t="s">
        <v>1277</v>
      </c>
      <c r="F9" s="276"/>
      <c r="G9" s="276"/>
      <c r="H9" s="276"/>
      <c r="I9" s="31"/>
      <c r="J9" s="31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8" t="s">
        <v>134</v>
      </c>
      <c r="E10" s="31"/>
      <c r="F10" s="31"/>
      <c r="G10" s="31"/>
      <c r="H10" s="31"/>
      <c r="I10" s="31"/>
      <c r="J10" s="31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7" t="s">
        <v>1278</v>
      </c>
      <c r="F11" s="276"/>
      <c r="G11" s="276"/>
      <c r="H11" s="276"/>
      <c r="I11" s="31"/>
      <c r="J11" s="31"/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8" t="s">
        <v>19</v>
      </c>
      <c r="E13" s="31"/>
      <c r="F13" s="109" t="s">
        <v>1</v>
      </c>
      <c r="G13" s="31"/>
      <c r="H13" s="31"/>
      <c r="I13" s="118" t="s">
        <v>20</v>
      </c>
      <c r="J13" s="109" t="s">
        <v>1</v>
      </c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21</v>
      </c>
      <c r="E14" s="31"/>
      <c r="F14" s="109" t="s">
        <v>22</v>
      </c>
      <c r="G14" s="31"/>
      <c r="H14" s="31"/>
      <c r="I14" s="118" t="s">
        <v>23</v>
      </c>
      <c r="J14" s="119">
        <f>'Rekapitulace stavby'!AN8</f>
        <v>0</v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24</v>
      </c>
      <c r="E16" s="31"/>
      <c r="F16" s="31"/>
      <c r="G16" s="31"/>
      <c r="H16" s="31"/>
      <c r="I16" s="118" t="s">
        <v>25</v>
      </c>
      <c r="J16" s="109" t="str">
        <f>IF('Rekapitulace stavby'!AN10="","",'Rekapitulace stavby'!AN10)</f>
        <v/>
      </c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9" t="str">
        <f>IF('Rekapitulace stavby'!E11="","",'Rekapitulace stavby'!E11)</f>
        <v xml:space="preserve"> </v>
      </c>
      <c r="F17" s="31"/>
      <c r="G17" s="31"/>
      <c r="H17" s="31"/>
      <c r="I17" s="118" t="s">
        <v>26</v>
      </c>
      <c r="J17" s="109" t="str">
        <f>IF('Rekapitulace stavby'!AN11="","",'Rekapitulace stavby'!AN11)</f>
        <v/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8" t="s">
        <v>27</v>
      </c>
      <c r="E19" s="31"/>
      <c r="F19" s="31"/>
      <c r="G19" s="31"/>
      <c r="H19" s="31"/>
      <c r="I19" s="118" t="s">
        <v>25</v>
      </c>
      <c r="J19" s="27" t="str">
        <f>'Rekapitulace stavby'!AN13</f>
        <v>Vyplň údaj</v>
      </c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8" t="str">
        <f>'Rekapitulace stavby'!E14</f>
        <v>Vyplň údaj</v>
      </c>
      <c r="F20" s="279"/>
      <c r="G20" s="279"/>
      <c r="H20" s="279"/>
      <c r="I20" s="118" t="s">
        <v>26</v>
      </c>
      <c r="J20" s="27" t="str">
        <f>'Rekapitulace stavby'!AN14</f>
        <v>Vyplň údaj</v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8" t="s">
        <v>29</v>
      </c>
      <c r="E22" s="31"/>
      <c r="F22" s="31"/>
      <c r="G22" s="31"/>
      <c r="H22" s="31"/>
      <c r="I22" s="118" t="s">
        <v>25</v>
      </c>
      <c r="J22" s="109" t="str">
        <f>IF('Rekapitulace stavby'!AN16="","",'Rekapitulace stavby'!AN16)</f>
        <v/>
      </c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9" t="str">
        <f>IF('Rekapitulace stavby'!E17="","",'Rekapitulace stavby'!E17)</f>
        <v xml:space="preserve"> </v>
      </c>
      <c r="F23" s="31"/>
      <c r="G23" s="31"/>
      <c r="H23" s="31"/>
      <c r="I23" s="118" t="s">
        <v>26</v>
      </c>
      <c r="J23" s="109" t="str">
        <f>IF('Rekapitulace stavby'!AN17="","",'Rekapitulace stavby'!AN17)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8" t="s">
        <v>30</v>
      </c>
      <c r="E25" s="31"/>
      <c r="F25" s="31"/>
      <c r="G25" s="31"/>
      <c r="H25" s="31"/>
      <c r="I25" s="118" t="s">
        <v>25</v>
      </c>
      <c r="J25" s="109" t="str">
        <f>IF('Rekapitulace stavby'!AN19="","",'Rekapitulace stavby'!AN19)</f>
        <v/>
      </c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9" t="str">
        <f>IF('Rekapitulace stavby'!E20="","",'Rekapitulace stavby'!E20)</f>
        <v xml:space="preserve"> </v>
      </c>
      <c r="F26" s="31"/>
      <c r="G26" s="31"/>
      <c r="H26" s="31"/>
      <c r="I26" s="118" t="s">
        <v>26</v>
      </c>
      <c r="J26" s="109" t="str">
        <f>IF('Rekapitulace stavby'!AN20="","",'Rekapitulace stavby'!AN20)</f>
        <v/>
      </c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8" t="s">
        <v>31</v>
      </c>
      <c r="E28" s="31"/>
      <c r="F28" s="31"/>
      <c r="G28" s="31"/>
      <c r="H28" s="31"/>
      <c r="I28" s="31"/>
      <c r="J28" s="31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0"/>
      <c r="B29" s="121"/>
      <c r="C29" s="120"/>
      <c r="D29" s="120"/>
      <c r="E29" s="280" t="s">
        <v>1</v>
      </c>
      <c r="F29" s="280"/>
      <c r="G29" s="280"/>
      <c r="H29" s="280"/>
      <c r="I29" s="120"/>
      <c r="J29" s="120"/>
      <c r="K29" s="120"/>
      <c r="L29" s="120"/>
      <c r="M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3"/>
      <c r="E31" s="123"/>
      <c r="F31" s="123"/>
      <c r="G31" s="123"/>
      <c r="H31" s="123"/>
      <c r="I31" s="123"/>
      <c r="J31" s="123"/>
      <c r="K31" s="123"/>
      <c r="L31" s="123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2.75">
      <c r="A32" s="31"/>
      <c r="B32" s="36"/>
      <c r="C32" s="31"/>
      <c r="D32" s="31"/>
      <c r="E32" s="118" t="s">
        <v>136</v>
      </c>
      <c r="F32" s="31"/>
      <c r="G32" s="31"/>
      <c r="H32" s="31"/>
      <c r="I32" s="31"/>
      <c r="J32" s="31"/>
      <c r="K32" s="124">
        <f>I98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2.75">
      <c r="A33" s="31"/>
      <c r="B33" s="36"/>
      <c r="C33" s="31"/>
      <c r="D33" s="31"/>
      <c r="E33" s="118" t="s">
        <v>137</v>
      </c>
      <c r="F33" s="31"/>
      <c r="G33" s="31"/>
      <c r="H33" s="31"/>
      <c r="I33" s="31"/>
      <c r="J33" s="31"/>
      <c r="K33" s="124">
        <f>J98</f>
        <v>0</v>
      </c>
      <c r="L33" s="3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5" t="s">
        <v>32</v>
      </c>
      <c r="E34" s="31"/>
      <c r="F34" s="31"/>
      <c r="G34" s="31"/>
      <c r="H34" s="31"/>
      <c r="I34" s="31"/>
      <c r="J34" s="31"/>
      <c r="K34" s="126">
        <f>ROUND(K123, 2)</f>
        <v>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3"/>
      <c r="E35" s="123"/>
      <c r="F35" s="123"/>
      <c r="G35" s="123"/>
      <c r="H35" s="123"/>
      <c r="I35" s="123"/>
      <c r="J35" s="123"/>
      <c r="K35" s="123"/>
      <c r="L35" s="123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27" t="s">
        <v>34</v>
      </c>
      <c r="G36" s="31"/>
      <c r="H36" s="31"/>
      <c r="I36" s="127" t="s">
        <v>33</v>
      </c>
      <c r="J36" s="31"/>
      <c r="K36" s="127" t="s">
        <v>35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28" t="s">
        <v>36</v>
      </c>
      <c r="E37" s="118" t="s">
        <v>37</v>
      </c>
      <c r="F37" s="124">
        <f>ROUND((SUM(BE123:BE343)),  2)</f>
        <v>0</v>
      </c>
      <c r="G37" s="31"/>
      <c r="H37" s="31"/>
      <c r="I37" s="129">
        <v>0.21</v>
      </c>
      <c r="J37" s="31"/>
      <c r="K37" s="124">
        <f>ROUND(((SUM(BE123:BE343))*I37),  2)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8" t="s">
        <v>38</v>
      </c>
      <c r="F38" s="124">
        <f>ROUND((SUM(BF123:BF343)),  2)</f>
        <v>0</v>
      </c>
      <c r="G38" s="31"/>
      <c r="H38" s="31"/>
      <c r="I38" s="129">
        <v>0.15</v>
      </c>
      <c r="J38" s="31"/>
      <c r="K38" s="124">
        <f>ROUND(((SUM(BF123:BF343))*I38),  2)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39</v>
      </c>
      <c r="F39" s="124">
        <f>ROUND((SUM(BG123:BG343)),  2)</f>
        <v>0</v>
      </c>
      <c r="G39" s="31"/>
      <c r="H39" s="31"/>
      <c r="I39" s="129">
        <v>0.21</v>
      </c>
      <c r="J39" s="31"/>
      <c r="K39" s="124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8" t="s">
        <v>40</v>
      </c>
      <c r="F40" s="124">
        <f>ROUND((SUM(BH123:BH343)),  2)</f>
        <v>0</v>
      </c>
      <c r="G40" s="31"/>
      <c r="H40" s="31"/>
      <c r="I40" s="129">
        <v>0.15</v>
      </c>
      <c r="J40" s="31"/>
      <c r="K40" s="124">
        <f>0</f>
        <v>0</v>
      </c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8" t="s">
        <v>41</v>
      </c>
      <c r="F41" s="124">
        <f>ROUND((SUM(BI123:BI343)),  2)</f>
        <v>0</v>
      </c>
      <c r="G41" s="31"/>
      <c r="H41" s="31"/>
      <c r="I41" s="129">
        <v>0</v>
      </c>
      <c r="J41" s="31"/>
      <c r="K41" s="124">
        <f>0</f>
        <v>0</v>
      </c>
      <c r="L41" s="31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0"/>
      <c r="D43" s="131" t="s">
        <v>42</v>
      </c>
      <c r="E43" s="132"/>
      <c r="F43" s="132"/>
      <c r="G43" s="133" t="s">
        <v>43</v>
      </c>
      <c r="H43" s="134" t="s">
        <v>44</v>
      </c>
      <c r="I43" s="132"/>
      <c r="J43" s="132"/>
      <c r="K43" s="135">
        <f>SUM(K34:K41)</f>
        <v>0</v>
      </c>
      <c r="L43" s="136"/>
      <c r="M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8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138"/>
      <c r="M50" s="48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1"/>
      <c r="B61" s="36"/>
      <c r="C61" s="31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140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1"/>
      <c r="B65" s="36"/>
      <c r="C65" s="31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143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1"/>
      <c r="B76" s="36"/>
      <c r="C76" s="31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140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138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17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3.25" customHeight="1">
      <c r="A85" s="31"/>
      <c r="B85" s="32"/>
      <c r="C85" s="33"/>
      <c r="D85" s="33"/>
      <c r="E85" s="281" t="str">
        <f>E7</f>
        <v>Oprava PZS na trati Staré Město u UH - Vlárský průsmyk a Kojetín - Valašské Meziříčí</v>
      </c>
      <c r="F85" s="282"/>
      <c r="G85" s="282"/>
      <c r="H85" s="282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132</v>
      </c>
      <c r="D86" s="19"/>
      <c r="E86" s="19"/>
      <c r="F86" s="19"/>
      <c r="G86" s="19"/>
      <c r="H86" s="19"/>
      <c r="I86" s="19"/>
      <c r="J86" s="19"/>
      <c r="K86" s="19"/>
      <c r="L86" s="19"/>
      <c r="M86" s="17"/>
    </row>
    <row r="87" spans="1:31" s="2" customFormat="1" ht="16.5" customHeight="1">
      <c r="A87" s="31"/>
      <c r="B87" s="32"/>
      <c r="C87" s="33"/>
      <c r="D87" s="33"/>
      <c r="E87" s="281" t="s">
        <v>1277</v>
      </c>
      <c r="F87" s="283"/>
      <c r="G87" s="283"/>
      <c r="H87" s="283"/>
      <c r="I87" s="33"/>
      <c r="J87" s="33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134</v>
      </c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34" t="str">
        <f>E11</f>
        <v>PS 05.1 - Technologie P7250</v>
      </c>
      <c r="F89" s="283"/>
      <c r="G89" s="283"/>
      <c r="H89" s="283"/>
      <c r="I89" s="33"/>
      <c r="J89" s="33"/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21</v>
      </c>
      <c r="D91" s="33"/>
      <c r="E91" s="33"/>
      <c r="F91" s="24" t="str">
        <f>F14</f>
        <v xml:space="preserve"> </v>
      </c>
      <c r="G91" s="33"/>
      <c r="H91" s="33"/>
      <c r="I91" s="26" t="s">
        <v>23</v>
      </c>
      <c r="J91" s="63">
        <f>IF(J14="","",J14)</f>
        <v>0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3"/>
      <c r="E93" s="33"/>
      <c r="F93" s="24" t="str">
        <f>E17</f>
        <v xml:space="preserve"> </v>
      </c>
      <c r="G93" s="33"/>
      <c r="H93" s="33"/>
      <c r="I93" s="26" t="s">
        <v>29</v>
      </c>
      <c r="J93" s="29" t="str">
        <f>E23</f>
        <v xml:space="preserve"> </v>
      </c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30</v>
      </c>
      <c r="J94" s="29" t="str">
        <f>E26</f>
        <v xml:space="preserve"> </v>
      </c>
      <c r="K94" s="33"/>
      <c r="L94" s="33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8" t="s">
        <v>139</v>
      </c>
      <c r="D96" s="149"/>
      <c r="E96" s="149"/>
      <c r="F96" s="149"/>
      <c r="G96" s="149"/>
      <c r="H96" s="149"/>
      <c r="I96" s="150" t="s">
        <v>140</v>
      </c>
      <c r="J96" s="150" t="s">
        <v>141</v>
      </c>
      <c r="K96" s="150" t="s">
        <v>142</v>
      </c>
      <c r="L96" s="149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1" t="s">
        <v>143</v>
      </c>
      <c r="D98" s="33"/>
      <c r="E98" s="33"/>
      <c r="F98" s="33"/>
      <c r="G98" s="33"/>
      <c r="H98" s="33"/>
      <c r="I98" s="81">
        <f t="shared" ref="I98:J100" si="0">Q123</f>
        <v>0</v>
      </c>
      <c r="J98" s="81">
        <f t="shared" si="0"/>
        <v>0</v>
      </c>
      <c r="K98" s="81">
        <f>K123</f>
        <v>0</v>
      </c>
      <c r="L98" s="33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144</v>
      </c>
    </row>
    <row r="99" spans="1:47" s="9" customFormat="1" ht="24.95" customHeight="1">
      <c r="B99" s="152"/>
      <c r="C99" s="153"/>
      <c r="D99" s="154" t="s">
        <v>145</v>
      </c>
      <c r="E99" s="155"/>
      <c r="F99" s="155"/>
      <c r="G99" s="155"/>
      <c r="H99" s="155"/>
      <c r="I99" s="156">
        <f t="shared" si="0"/>
        <v>0</v>
      </c>
      <c r="J99" s="156">
        <f t="shared" si="0"/>
        <v>0</v>
      </c>
      <c r="K99" s="156">
        <f>K124</f>
        <v>0</v>
      </c>
      <c r="L99" s="153"/>
      <c r="M99" s="157"/>
    </row>
    <row r="100" spans="1:47" s="10" customFormat="1" ht="19.899999999999999" customHeight="1">
      <c r="B100" s="158"/>
      <c r="C100" s="103"/>
      <c r="D100" s="159" t="s">
        <v>146</v>
      </c>
      <c r="E100" s="160"/>
      <c r="F100" s="160"/>
      <c r="G100" s="160"/>
      <c r="H100" s="160"/>
      <c r="I100" s="161">
        <f t="shared" si="0"/>
        <v>0</v>
      </c>
      <c r="J100" s="161">
        <f t="shared" si="0"/>
        <v>0</v>
      </c>
      <c r="K100" s="161">
        <f>K125</f>
        <v>0</v>
      </c>
      <c r="L100" s="103"/>
      <c r="M100" s="162"/>
    </row>
    <row r="101" spans="1:47" s="9" customFormat="1" ht="24.95" customHeight="1">
      <c r="B101" s="152"/>
      <c r="C101" s="153"/>
      <c r="D101" s="154" t="s">
        <v>147</v>
      </c>
      <c r="E101" s="155"/>
      <c r="F101" s="155"/>
      <c r="G101" s="155"/>
      <c r="H101" s="155"/>
      <c r="I101" s="156">
        <f>Q144</f>
        <v>0</v>
      </c>
      <c r="J101" s="156">
        <f>R144</f>
        <v>0</v>
      </c>
      <c r="K101" s="156">
        <f>K144</f>
        <v>0</v>
      </c>
      <c r="L101" s="153"/>
      <c r="M101" s="157"/>
    </row>
    <row r="102" spans="1:47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148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17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23.25" customHeight="1">
      <c r="A111" s="31"/>
      <c r="B111" s="32"/>
      <c r="C111" s="33"/>
      <c r="D111" s="33"/>
      <c r="E111" s="281" t="str">
        <f>E7</f>
        <v>Oprava PZS na trati Staré Město u UH - Vlárský průsmyk a Kojetín - Valašské Meziříčí</v>
      </c>
      <c r="F111" s="282"/>
      <c r="G111" s="282"/>
      <c r="H111" s="282"/>
      <c r="I111" s="33"/>
      <c r="J111" s="33"/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8"/>
      <c r="C112" s="26" t="s">
        <v>132</v>
      </c>
      <c r="D112" s="19"/>
      <c r="E112" s="19"/>
      <c r="F112" s="19"/>
      <c r="G112" s="19"/>
      <c r="H112" s="19"/>
      <c r="I112" s="19"/>
      <c r="J112" s="19"/>
      <c r="K112" s="19"/>
      <c r="L112" s="19"/>
      <c r="M112" s="17"/>
    </row>
    <row r="113" spans="1:65" s="2" customFormat="1" ht="16.5" customHeight="1">
      <c r="A113" s="31"/>
      <c r="B113" s="32"/>
      <c r="C113" s="33"/>
      <c r="D113" s="33"/>
      <c r="E113" s="281" t="s">
        <v>1277</v>
      </c>
      <c r="F113" s="283"/>
      <c r="G113" s="283"/>
      <c r="H113" s="283"/>
      <c r="I113" s="33"/>
      <c r="J113" s="33"/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134</v>
      </c>
      <c r="D114" s="33"/>
      <c r="E114" s="33"/>
      <c r="F114" s="33"/>
      <c r="G114" s="33"/>
      <c r="H114" s="33"/>
      <c r="I114" s="33"/>
      <c r="J114" s="33"/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34" t="str">
        <f>E11</f>
        <v>PS 05.1 - Technologie P7250</v>
      </c>
      <c r="F115" s="283"/>
      <c r="G115" s="283"/>
      <c r="H115" s="283"/>
      <c r="I115" s="33"/>
      <c r="J115" s="33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21</v>
      </c>
      <c r="D117" s="33"/>
      <c r="E117" s="33"/>
      <c r="F117" s="24" t="str">
        <f>F14</f>
        <v xml:space="preserve"> </v>
      </c>
      <c r="G117" s="33"/>
      <c r="H117" s="33"/>
      <c r="I117" s="26" t="s">
        <v>23</v>
      </c>
      <c r="J117" s="63">
        <f>IF(J14="","",J14)</f>
        <v>0</v>
      </c>
      <c r="K117" s="33"/>
      <c r="L117" s="33"/>
      <c r="M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24</v>
      </c>
      <c r="D119" s="33"/>
      <c r="E119" s="33"/>
      <c r="F119" s="24" t="str">
        <f>E17</f>
        <v xml:space="preserve"> </v>
      </c>
      <c r="G119" s="33"/>
      <c r="H119" s="33"/>
      <c r="I119" s="26" t="s">
        <v>29</v>
      </c>
      <c r="J119" s="29" t="str">
        <f>E23</f>
        <v xml:space="preserve"> </v>
      </c>
      <c r="K119" s="33"/>
      <c r="L119" s="33"/>
      <c r="M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27</v>
      </c>
      <c r="D120" s="33"/>
      <c r="E120" s="33"/>
      <c r="F120" s="24" t="str">
        <f>IF(E20="","",E20)</f>
        <v>Vyplň údaj</v>
      </c>
      <c r="G120" s="33"/>
      <c r="H120" s="33"/>
      <c r="I120" s="26" t="s">
        <v>30</v>
      </c>
      <c r="J120" s="29" t="str">
        <f>E26</f>
        <v xml:space="preserve"> </v>
      </c>
      <c r="K120" s="33"/>
      <c r="L120" s="33"/>
      <c r="M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63"/>
      <c r="B122" s="164"/>
      <c r="C122" s="165" t="s">
        <v>149</v>
      </c>
      <c r="D122" s="166" t="s">
        <v>57</v>
      </c>
      <c r="E122" s="166" t="s">
        <v>53</v>
      </c>
      <c r="F122" s="166" t="s">
        <v>54</v>
      </c>
      <c r="G122" s="166" t="s">
        <v>150</v>
      </c>
      <c r="H122" s="166" t="s">
        <v>151</v>
      </c>
      <c r="I122" s="166" t="s">
        <v>152</v>
      </c>
      <c r="J122" s="166" t="s">
        <v>153</v>
      </c>
      <c r="K122" s="167" t="s">
        <v>142</v>
      </c>
      <c r="L122" s="168" t="s">
        <v>154</v>
      </c>
      <c r="M122" s="169"/>
      <c r="N122" s="72" t="s">
        <v>1</v>
      </c>
      <c r="O122" s="73" t="s">
        <v>36</v>
      </c>
      <c r="P122" s="73" t="s">
        <v>155</v>
      </c>
      <c r="Q122" s="73" t="s">
        <v>156</v>
      </c>
      <c r="R122" s="73" t="s">
        <v>157</v>
      </c>
      <c r="S122" s="73" t="s">
        <v>158</v>
      </c>
      <c r="T122" s="73" t="s">
        <v>159</v>
      </c>
      <c r="U122" s="73" t="s">
        <v>160</v>
      </c>
      <c r="V122" s="73" t="s">
        <v>161</v>
      </c>
      <c r="W122" s="73" t="s">
        <v>162</v>
      </c>
      <c r="X122" s="74" t="s">
        <v>163</v>
      </c>
      <c r="Y122" s="163"/>
      <c r="Z122" s="163"/>
      <c r="AA122" s="163"/>
      <c r="AB122" s="163"/>
      <c r="AC122" s="163"/>
      <c r="AD122" s="163"/>
      <c r="AE122" s="163"/>
    </row>
    <row r="123" spans="1:65" s="2" customFormat="1" ht="22.9" customHeight="1">
      <c r="A123" s="31"/>
      <c r="B123" s="32"/>
      <c r="C123" s="79" t="s">
        <v>164</v>
      </c>
      <c r="D123" s="33"/>
      <c r="E123" s="33"/>
      <c r="F123" s="33"/>
      <c r="G123" s="33"/>
      <c r="H123" s="33"/>
      <c r="I123" s="33"/>
      <c r="J123" s="33"/>
      <c r="K123" s="170">
        <f>BK123</f>
        <v>0</v>
      </c>
      <c r="L123" s="33"/>
      <c r="M123" s="36"/>
      <c r="N123" s="75"/>
      <c r="O123" s="171"/>
      <c r="P123" s="76"/>
      <c r="Q123" s="172">
        <f>Q124+Q144</f>
        <v>0</v>
      </c>
      <c r="R123" s="172">
        <f>R124+R144</f>
        <v>0</v>
      </c>
      <c r="S123" s="76"/>
      <c r="T123" s="173">
        <f>T124+T144</f>
        <v>0</v>
      </c>
      <c r="U123" s="76"/>
      <c r="V123" s="173">
        <f>V124+V144</f>
        <v>0</v>
      </c>
      <c r="W123" s="76"/>
      <c r="X123" s="174">
        <f>X124+X144</f>
        <v>0</v>
      </c>
      <c r="Y123" s="31"/>
      <c r="Z123" s="31"/>
      <c r="AA123" s="31"/>
      <c r="AB123" s="31"/>
      <c r="AC123" s="31"/>
      <c r="AD123" s="31"/>
      <c r="AE123" s="31"/>
      <c r="AT123" s="14" t="s">
        <v>73</v>
      </c>
      <c r="AU123" s="14" t="s">
        <v>144</v>
      </c>
      <c r="BK123" s="175">
        <f>BK124+BK144</f>
        <v>0</v>
      </c>
    </row>
    <row r="124" spans="1:65" s="12" customFormat="1" ht="25.9" customHeight="1">
      <c r="B124" s="176"/>
      <c r="C124" s="177"/>
      <c r="D124" s="178" t="s">
        <v>73</v>
      </c>
      <c r="E124" s="179" t="s">
        <v>165</v>
      </c>
      <c r="F124" s="179" t="s">
        <v>166</v>
      </c>
      <c r="G124" s="177"/>
      <c r="H124" s="177"/>
      <c r="I124" s="180"/>
      <c r="J124" s="180"/>
      <c r="K124" s="181">
        <f>BK124</f>
        <v>0</v>
      </c>
      <c r="L124" s="177"/>
      <c r="M124" s="182"/>
      <c r="N124" s="183"/>
      <c r="O124" s="184"/>
      <c r="P124" s="184"/>
      <c r="Q124" s="185">
        <f>Q125</f>
        <v>0</v>
      </c>
      <c r="R124" s="185">
        <f>R125</f>
        <v>0</v>
      </c>
      <c r="S124" s="184"/>
      <c r="T124" s="186">
        <f>T125</f>
        <v>0</v>
      </c>
      <c r="U124" s="184"/>
      <c r="V124" s="186">
        <f>V125</f>
        <v>0</v>
      </c>
      <c r="W124" s="184"/>
      <c r="X124" s="187">
        <f>X125</f>
        <v>0</v>
      </c>
      <c r="AR124" s="188" t="s">
        <v>81</v>
      </c>
      <c r="AT124" s="189" t="s">
        <v>73</v>
      </c>
      <c r="AU124" s="189" t="s">
        <v>74</v>
      </c>
      <c r="AY124" s="188" t="s">
        <v>167</v>
      </c>
      <c r="BK124" s="190">
        <f>BK125</f>
        <v>0</v>
      </c>
    </row>
    <row r="125" spans="1:65" s="12" customFormat="1" ht="22.9" customHeight="1">
      <c r="B125" s="176"/>
      <c r="C125" s="177"/>
      <c r="D125" s="178" t="s">
        <v>73</v>
      </c>
      <c r="E125" s="191" t="s">
        <v>81</v>
      </c>
      <c r="F125" s="191" t="s">
        <v>168</v>
      </c>
      <c r="G125" s="177"/>
      <c r="H125" s="177"/>
      <c r="I125" s="180"/>
      <c r="J125" s="180"/>
      <c r="K125" s="192">
        <f>BK125</f>
        <v>0</v>
      </c>
      <c r="L125" s="177"/>
      <c r="M125" s="182"/>
      <c r="N125" s="183"/>
      <c r="O125" s="184"/>
      <c r="P125" s="184"/>
      <c r="Q125" s="185">
        <f>SUM(Q126:Q143)</f>
        <v>0</v>
      </c>
      <c r="R125" s="185">
        <f>SUM(R126:R143)</f>
        <v>0</v>
      </c>
      <c r="S125" s="184"/>
      <c r="T125" s="186">
        <f>SUM(T126:T143)</f>
        <v>0</v>
      </c>
      <c r="U125" s="184"/>
      <c r="V125" s="186">
        <f>SUM(V126:V143)</f>
        <v>0</v>
      </c>
      <c r="W125" s="184"/>
      <c r="X125" s="187">
        <f>SUM(X126:X143)</f>
        <v>0</v>
      </c>
      <c r="AR125" s="188" t="s">
        <v>81</v>
      </c>
      <c r="AT125" s="189" t="s">
        <v>73</v>
      </c>
      <c r="AU125" s="189" t="s">
        <v>81</v>
      </c>
      <c r="AY125" s="188" t="s">
        <v>167</v>
      </c>
      <c r="BK125" s="190">
        <f>SUM(BK126:BK143)</f>
        <v>0</v>
      </c>
    </row>
    <row r="126" spans="1:65" s="2" customFormat="1" ht="24.2" customHeight="1">
      <c r="A126" s="31"/>
      <c r="B126" s="32"/>
      <c r="C126" s="193" t="s">
        <v>81</v>
      </c>
      <c r="D126" s="193" t="s">
        <v>169</v>
      </c>
      <c r="E126" s="194" t="s">
        <v>170</v>
      </c>
      <c r="F126" s="195" t="s">
        <v>171</v>
      </c>
      <c r="G126" s="196" t="s">
        <v>172</v>
      </c>
      <c r="H126" s="197">
        <v>40</v>
      </c>
      <c r="I126" s="198"/>
      <c r="J126" s="198"/>
      <c r="K126" s="199">
        <f>ROUND(P126*H126,2)</f>
        <v>0</v>
      </c>
      <c r="L126" s="200"/>
      <c r="M126" s="36"/>
      <c r="N126" s="201" t="s">
        <v>1</v>
      </c>
      <c r="O126" s="202" t="s">
        <v>37</v>
      </c>
      <c r="P126" s="203">
        <f>I126+J126</f>
        <v>0</v>
      </c>
      <c r="Q126" s="203">
        <f>ROUND(I126*H126,2)</f>
        <v>0</v>
      </c>
      <c r="R126" s="203">
        <f>ROUND(J126*H126,2)</f>
        <v>0</v>
      </c>
      <c r="S126" s="68"/>
      <c r="T126" s="204">
        <f>S126*H126</f>
        <v>0</v>
      </c>
      <c r="U126" s="204">
        <v>0</v>
      </c>
      <c r="V126" s="204">
        <f>U126*H126</f>
        <v>0</v>
      </c>
      <c r="W126" s="204">
        <v>0</v>
      </c>
      <c r="X126" s="205">
        <f>W126*H126</f>
        <v>0</v>
      </c>
      <c r="Y126" s="31"/>
      <c r="Z126" s="31"/>
      <c r="AA126" s="31"/>
      <c r="AB126" s="31"/>
      <c r="AC126" s="31"/>
      <c r="AD126" s="31"/>
      <c r="AE126" s="31"/>
      <c r="AR126" s="206" t="s">
        <v>81</v>
      </c>
      <c r="AT126" s="206" t="s">
        <v>169</v>
      </c>
      <c r="AU126" s="206" t="s">
        <v>83</v>
      </c>
      <c r="AY126" s="14" t="s">
        <v>167</v>
      </c>
      <c r="BE126" s="207">
        <f>IF(O126="základní",K126,0)</f>
        <v>0</v>
      </c>
      <c r="BF126" s="207">
        <f>IF(O126="snížená",K126,0)</f>
        <v>0</v>
      </c>
      <c r="BG126" s="207">
        <f>IF(O126="zákl. přenesená",K126,0)</f>
        <v>0</v>
      </c>
      <c r="BH126" s="207">
        <f>IF(O126="sníž. přenesená",K126,0)</f>
        <v>0</v>
      </c>
      <c r="BI126" s="207">
        <f>IF(O126="nulová",K126,0)</f>
        <v>0</v>
      </c>
      <c r="BJ126" s="14" t="s">
        <v>81</v>
      </c>
      <c r="BK126" s="207">
        <f>ROUND(P126*H126,2)</f>
        <v>0</v>
      </c>
      <c r="BL126" s="14" t="s">
        <v>81</v>
      </c>
      <c r="BM126" s="206" t="s">
        <v>1279</v>
      </c>
    </row>
    <row r="127" spans="1:65" s="2" customFormat="1" ht="19.5">
      <c r="A127" s="31"/>
      <c r="B127" s="32"/>
      <c r="C127" s="33"/>
      <c r="D127" s="208" t="s">
        <v>174</v>
      </c>
      <c r="E127" s="33"/>
      <c r="F127" s="209" t="s">
        <v>171</v>
      </c>
      <c r="G127" s="33"/>
      <c r="H127" s="33"/>
      <c r="I127" s="210"/>
      <c r="J127" s="210"/>
      <c r="K127" s="33"/>
      <c r="L127" s="33"/>
      <c r="M127" s="36"/>
      <c r="N127" s="211"/>
      <c r="O127" s="212"/>
      <c r="P127" s="68"/>
      <c r="Q127" s="68"/>
      <c r="R127" s="68"/>
      <c r="S127" s="68"/>
      <c r="T127" s="68"/>
      <c r="U127" s="68"/>
      <c r="V127" s="68"/>
      <c r="W127" s="68"/>
      <c r="X127" s="69"/>
      <c r="Y127" s="31"/>
      <c r="Z127" s="31"/>
      <c r="AA127" s="31"/>
      <c r="AB127" s="31"/>
      <c r="AC127" s="31"/>
      <c r="AD127" s="31"/>
      <c r="AE127" s="31"/>
      <c r="AT127" s="14" t="s">
        <v>174</v>
      </c>
      <c r="AU127" s="14" t="s">
        <v>83</v>
      </c>
    </row>
    <row r="128" spans="1:65" s="2" customFormat="1" ht="24.2" customHeight="1">
      <c r="A128" s="31"/>
      <c r="B128" s="32"/>
      <c r="C128" s="193" t="s">
        <v>83</v>
      </c>
      <c r="D128" s="193" t="s">
        <v>169</v>
      </c>
      <c r="E128" s="194" t="s">
        <v>175</v>
      </c>
      <c r="F128" s="195" t="s">
        <v>176</v>
      </c>
      <c r="G128" s="196" t="s">
        <v>172</v>
      </c>
      <c r="H128" s="197">
        <v>40</v>
      </c>
      <c r="I128" s="198"/>
      <c r="J128" s="198"/>
      <c r="K128" s="199">
        <f>ROUND(P128*H128,2)</f>
        <v>0</v>
      </c>
      <c r="L128" s="200"/>
      <c r="M128" s="36"/>
      <c r="N128" s="201" t="s">
        <v>1</v>
      </c>
      <c r="O128" s="202" t="s">
        <v>37</v>
      </c>
      <c r="P128" s="203">
        <f>I128+J128</f>
        <v>0</v>
      </c>
      <c r="Q128" s="203">
        <f>ROUND(I128*H128,2)</f>
        <v>0</v>
      </c>
      <c r="R128" s="203">
        <f>ROUND(J128*H128,2)</f>
        <v>0</v>
      </c>
      <c r="S128" s="68"/>
      <c r="T128" s="204">
        <f>S128*H128</f>
        <v>0</v>
      </c>
      <c r="U128" s="204">
        <v>0</v>
      </c>
      <c r="V128" s="204">
        <f>U128*H128</f>
        <v>0</v>
      </c>
      <c r="W128" s="204">
        <v>0</v>
      </c>
      <c r="X128" s="205">
        <f>W128*H128</f>
        <v>0</v>
      </c>
      <c r="Y128" s="31"/>
      <c r="Z128" s="31"/>
      <c r="AA128" s="31"/>
      <c r="AB128" s="31"/>
      <c r="AC128" s="31"/>
      <c r="AD128" s="31"/>
      <c r="AE128" s="31"/>
      <c r="AR128" s="206" t="s">
        <v>81</v>
      </c>
      <c r="AT128" s="206" t="s">
        <v>169</v>
      </c>
      <c r="AU128" s="206" t="s">
        <v>83</v>
      </c>
      <c r="AY128" s="14" t="s">
        <v>167</v>
      </c>
      <c r="BE128" s="207">
        <f>IF(O128="základní",K128,0)</f>
        <v>0</v>
      </c>
      <c r="BF128" s="207">
        <f>IF(O128="snížená",K128,0)</f>
        <v>0</v>
      </c>
      <c r="BG128" s="207">
        <f>IF(O128="zákl. přenesená",K128,0)</f>
        <v>0</v>
      </c>
      <c r="BH128" s="207">
        <f>IF(O128="sníž. přenesená",K128,0)</f>
        <v>0</v>
      </c>
      <c r="BI128" s="207">
        <f>IF(O128="nulová",K128,0)</f>
        <v>0</v>
      </c>
      <c r="BJ128" s="14" t="s">
        <v>81</v>
      </c>
      <c r="BK128" s="207">
        <f>ROUND(P128*H128,2)</f>
        <v>0</v>
      </c>
      <c r="BL128" s="14" t="s">
        <v>81</v>
      </c>
      <c r="BM128" s="206" t="s">
        <v>1280</v>
      </c>
    </row>
    <row r="129" spans="1:65" s="2" customFormat="1" ht="11.25">
      <c r="A129" s="31"/>
      <c r="B129" s="32"/>
      <c r="C129" s="33"/>
      <c r="D129" s="208" t="s">
        <v>174</v>
      </c>
      <c r="E129" s="33"/>
      <c r="F129" s="209" t="s">
        <v>176</v>
      </c>
      <c r="G129" s="33"/>
      <c r="H129" s="33"/>
      <c r="I129" s="210"/>
      <c r="J129" s="210"/>
      <c r="K129" s="33"/>
      <c r="L129" s="33"/>
      <c r="M129" s="36"/>
      <c r="N129" s="211"/>
      <c r="O129" s="212"/>
      <c r="P129" s="68"/>
      <c r="Q129" s="68"/>
      <c r="R129" s="68"/>
      <c r="S129" s="68"/>
      <c r="T129" s="68"/>
      <c r="U129" s="68"/>
      <c r="V129" s="68"/>
      <c r="W129" s="68"/>
      <c r="X129" s="69"/>
      <c r="Y129" s="31"/>
      <c r="Z129" s="31"/>
      <c r="AA129" s="31"/>
      <c r="AB129" s="31"/>
      <c r="AC129" s="31"/>
      <c r="AD129" s="31"/>
      <c r="AE129" s="31"/>
      <c r="AT129" s="14" t="s">
        <v>174</v>
      </c>
      <c r="AU129" s="14" t="s">
        <v>83</v>
      </c>
    </row>
    <row r="130" spans="1:65" s="2" customFormat="1" ht="24.2" customHeight="1">
      <c r="A130" s="31"/>
      <c r="B130" s="32"/>
      <c r="C130" s="193" t="s">
        <v>178</v>
      </c>
      <c r="D130" s="193" t="s">
        <v>169</v>
      </c>
      <c r="E130" s="194" t="s">
        <v>179</v>
      </c>
      <c r="F130" s="195" t="s">
        <v>180</v>
      </c>
      <c r="G130" s="196" t="s">
        <v>172</v>
      </c>
      <c r="H130" s="197">
        <v>40</v>
      </c>
      <c r="I130" s="198"/>
      <c r="J130" s="198"/>
      <c r="K130" s="199">
        <f>ROUND(P130*H130,2)</f>
        <v>0</v>
      </c>
      <c r="L130" s="200"/>
      <c r="M130" s="36"/>
      <c r="N130" s="201" t="s">
        <v>1</v>
      </c>
      <c r="O130" s="202" t="s">
        <v>37</v>
      </c>
      <c r="P130" s="203">
        <f>I130+J130</f>
        <v>0</v>
      </c>
      <c r="Q130" s="203">
        <f>ROUND(I130*H130,2)</f>
        <v>0</v>
      </c>
      <c r="R130" s="203">
        <f>ROUND(J130*H130,2)</f>
        <v>0</v>
      </c>
      <c r="S130" s="68"/>
      <c r="T130" s="204">
        <f>S130*H130</f>
        <v>0</v>
      </c>
      <c r="U130" s="204">
        <v>0</v>
      </c>
      <c r="V130" s="204">
        <f>U130*H130</f>
        <v>0</v>
      </c>
      <c r="W130" s="204">
        <v>0</v>
      </c>
      <c r="X130" s="205">
        <f>W130*H130</f>
        <v>0</v>
      </c>
      <c r="Y130" s="31"/>
      <c r="Z130" s="31"/>
      <c r="AA130" s="31"/>
      <c r="AB130" s="31"/>
      <c r="AC130" s="31"/>
      <c r="AD130" s="31"/>
      <c r="AE130" s="31"/>
      <c r="AR130" s="206" t="s">
        <v>81</v>
      </c>
      <c r="AT130" s="206" t="s">
        <v>169</v>
      </c>
      <c r="AU130" s="206" t="s">
        <v>83</v>
      </c>
      <c r="AY130" s="14" t="s">
        <v>167</v>
      </c>
      <c r="BE130" s="207">
        <f>IF(O130="základní",K130,0)</f>
        <v>0</v>
      </c>
      <c r="BF130" s="207">
        <f>IF(O130="snížená",K130,0)</f>
        <v>0</v>
      </c>
      <c r="BG130" s="207">
        <f>IF(O130="zákl. přenesená",K130,0)</f>
        <v>0</v>
      </c>
      <c r="BH130" s="207">
        <f>IF(O130="sníž. přenesená",K130,0)</f>
        <v>0</v>
      </c>
      <c r="BI130" s="207">
        <f>IF(O130="nulová",K130,0)</f>
        <v>0</v>
      </c>
      <c r="BJ130" s="14" t="s">
        <v>81</v>
      </c>
      <c r="BK130" s="207">
        <f>ROUND(P130*H130,2)</f>
        <v>0</v>
      </c>
      <c r="BL130" s="14" t="s">
        <v>81</v>
      </c>
      <c r="BM130" s="206" t="s">
        <v>1281</v>
      </c>
    </row>
    <row r="131" spans="1:65" s="2" customFormat="1" ht="19.5">
      <c r="A131" s="31"/>
      <c r="B131" s="32"/>
      <c r="C131" s="33"/>
      <c r="D131" s="208" t="s">
        <v>174</v>
      </c>
      <c r="E131" s="33"/>
      <c r="F131" s="209" t="s">
        <v>180</v>
      </c>
      <c r="G131" s="33"/>
      <c r="H131" s="33"/>
      <c r="I131" s="210"/>
      <c r="J131" s="210"/>
      <c r="K131" s="33"/>
      <c r="L131" s="33"/>
      <c r="M131" s="36"/>
      <c r="N131" s="211"/>
      <c r="O131" s="212"/>
      <c r="P131" s="68"/>
      <c r="Q131" s="68"/>
      <c r="R131" s="68"/>
      <c r="S131" s="68"/>
      <c r="T131" s="68"/>
      <c r="U131" s="68"/>
      <c r="V131" s="68"/>
      <c r="W131" s="68"/>
      <c r="X131" s="69"/>
      <c r="Y131" s="31"/>
      <c r="Z131" s="31"/>
      <c r="AA131" s="31"/>
      <c r="AB131" s="31"/>
      <c r="AC131" s="31"/>
      <c r="AD131" s="31"/>
      <c r="AE131" s="31"/>
      <c r="AT131" s="14" t="s">
        <v>174</v>
      </c>
      <c r="AU131" s="14" t="s">
        <v>83</v>
      </c>
    </row>
    <row r="132" spans="1:65" s="2" customFormat="1" ht="14.45" customHeight="1">
      <c r="A132" s="31"/>
      <c r="B132" s="32"/>
      <c r="C132" s="193" t="s">
        <v>182</v>
      </c>
      <c r="D132" s="193" t="s">
        <v>169</v>
      </c>
      <c r="E132" s="194" t="s">
        <v>183</v>
      </c>
      <c r="F132" s="195" t="s">
        <v>184</v>
      </c>
      <c r="G132" s="196" t="s">
        <v>172</v>
      </c>
      <c r="H132" s="197">
        <v>40</v>
      </c>
      <c r="I132" s="198"/>
      <c r="J132" s="198"/>
      <c r="K132" s="199">
        <f>ROUND(P132*H132,2)</f>
        <v>0</v>
      </c>
      <c r="L132" s="200"/>
      <c r="M132" s="36"/>
      <c r="N132" s="201" t="s">
        <v>1</v>
      </c>
      <c r="O132" s="202" t="s">
        <v>37</v>
      </c>
      <c r="P132" s="203">
        <f>I132+J132</f>
        <v>0</v>
      </c>
      <c r="Q132" s="203">
        <f>ROUND(I132*H132,2)</f>
        <v>0</v>
      </c>
      <c r="R132" s="203">
        <f>ROUND(J132*H132,2)</f>
        <v>0</v>
      </c>
      <c r="S132" s="68"/>
      <c r="T132" s="204">
        <f>S132*H132</f>
        <v>0</v>
      </c>
      <c r="U132" s="204">
        <v>0</v>
      </c>
      <c r="V132" s="204">
        <f>U132*H132</f>
        <v>0</v>
      </c>
      <c r="W132" s="204">
        <v>0</v>
      </c>
      <c r="X132" s="205">
        <f>W132*H132</f>
        <v>0</v>
      </c>
      <c r="Y132" s="31"/>
      <c r="Z132" s="31"/>
      <c r="AA132" s="31"/>
      <c r="AB132" s="31"/>
      <c r="AC132" s="31"/>
      <c r="AD132" s="31"/>
      <c r="AE132" s="31"/>
      <c r="AR132" s="206" t="s">
        <v>81</v>
      </c>
      <c r="AT132" s="206" t="s">
        <v>169</v>
      </c>
      <c r="AU132" s="206" t="s">
        <v>83</v>
      </c>
      <c r="AY132" s="14" t="s">
        <v>167</v>
      </c>
      <c r="BE132" s="207">
        <f>IF(O132="základní",K132,0)</f>
        <v>0</v>
      </c>
      <c r="BF132" s="207">
        <f>IF(O132="snížená",K132,0)</f>
        <v>0</v>
      </c>
      <c r="BG132" s="207">
        <f>IF(O132="zákl. přenesená",K132,0)</f>
        <v>0</v>
      </c>
      <c r="BH132" s="207">
        <f>IF(O132="sníž. přenesená",K132,0)</f>
        <v>0</v>
      </c>
      <c r="BI132" s="207">
        <f>IF(O132="nulová",K132,0)</f>
        <v>0</v>
      </c>
      <c r="BJ132" s="14" t="s">
        <v>81</v>
      </c>
      <c r="BK132" s="207">
        <f>ROUND(P132*H132,2)</f>
        <v>0</v>
      </c>
      <c r="BL132" s="14" t="s">
        <v>81</v>
      </c>
      <c r="BM132" s="206" t="s">
        <v>1282</v>
      </c>
    </row>
    <row r="133" spans="1:65" s="2" customFormat="1" ht="11.25">
      <c r="A133" s="31"/>
      <c r="B133" s="32"/>
      <c r="C133" s="33"/>
      <c r="D133" s="208" t="s">
        <v>174</v>
      </c>
      <c r="E133" s="33"/>
      <c r="F133" s="209" t="s">
        <v>184</v>
      </c>
      <c r="G133" s="33"/>
      <c r="H133" s="33"/>
      <c r="I133" s="210"/>
      <c r="J133" s="210"/>
      <c r="K133" s="33"/>
      <c r="L133" s="33"/>
      <c r="M133" s="36"/>
      <c r="N133" s="211"/>
      <c r="O133" s="212"/>
      <c r="P133" s="68"/>
      <c r="Q133" s="68"/>
      <c r="R133" s="68"/>
      <c r="S133" s="68"/>
      <c r="T133" s="68"/>
      <c r="U133" s="68"/>
      <c r="V133" s="68"/>
      <c r="W133" s="68"/>
      <c r="X133" s="69"/>
      <c r="Y133" s="31"/>
      <c r="Z133" s="31"/>
      <c r="AA133" s="31"/>
      <c r="AB133" s="31"/>
      <c r="AC133" s="31"/>
      <c r="AD133" s="31"/>
      <c r="AE133" s="31"/>
      <c r="AT133" s="14" t="s">
        <v>174</v>
      </c>
      <c r="AU133" s="14" t="s">
        <v>83</v>
      </c>
    </row>
    <row r="134" spans="1:65" s="2" customFormat="1" ht="14.45" customHeight="1">
      <c r="A134" s="31"/>
      <c r="B134" s="32"/>
      <c r="C134" s="193" t="s">
        <v>186</v>
      </c>
      <c r="D134" s="193" t="s">
        <v>169</v>
      </c>
      <c r="E134" s="194" t="s">
        <v>187</v>
      </c>
      <c r="F134" s="195" t="s">
        <v>188</v>
      </c>
      <c r="G134" s="196" t="s">
        <v>172</v>
      </c>
      <c r="H134" s="197">
        <v>40</v>
      </c>
      <c r="I134" s="198"/>
      <c r="J134" s="198"/>
      <c r="K134" s="199">
        <f>ROUND(P134*H134,2)</f>
        <v>0</v>
      </c>
      <c r="L134" s="200"/>
      <c r="M134" s="36"/>
      <c r="N134" s="201" t="s">
        <v>1</v>
      </c>
      <c r="O134" s="202" t="s">
        <v>37</v>
      </c>
      <c r="P134" s="203">
        <f>I134+J134</f>
        <v>0</v>
      </c>
      <c r="Q134" s="203">
        <f>ROUND(I134*H134,2)</f>
        <v>0</v>
      </c>
      <c r="R134" s="203">
        <f>ROUND(J134*H134,2)</f>
        <v>0</v>
      </c>
      <c r="S134" s="68"/>
      <c r="T134" s="204">
        <f>S134*H134</f>
        <v>0</v>
      </c>
      <c r="U134" s="204">
        <v>0</v>
      </c>
      <c r="V134" s="204">
        <f>U134*H134</f>
        <v>0</v>
      </c>
      <c r="W134" s="204">
        <v>0</v>
      </c>
      <c r="X134" s="205">
        <f>W134*H134</f>
        <v>0</v>
      </c>
      <c r="Y134" s="31"/>
      <c r="Z134" s="31"/>
      <c r="AA134" s="31"/>
      <c r="AB134" s="31"/>
      <c r="AC134" s="31"/>
      <c r="AD134" s="31"/>
      <c r="AE134" s="31"/>
      <c r="AR134" s="206" t="s">
        <v>81</v>
      </c>
      <c r="AT134" s="206" t="s">
        <v>169</v>
      </c>
      <c r="AU134" s="206" t="s">
        <v>83</v>
      </c>
      <c r="AY134" s="14" t="s">
        <v>167</v>
      </c>
      <c r="BE134" s="207">
        <f>IF(O134="základní",K134,0)</f>
        <v>0</v>
      </c>
      <c r="BF134" s="207">
        <f>IF(O134="snížená",K134,0)</f>
        <v>0</v>
      </c>
      <c r="BG134" s="207">
        <f>IF(O134="zákl. přenesená",K134,0)</f>
        <v>0</v>
      </c>
      <c r="BH134" s="207">
        <f>IF(O134="sníž. přenesená",K134,0)</f>
        <v>0</v>
      </c>
      <c r="BI134" s="207">
        <f>IF(O134="nulová",K134,0)</f>
        <v>0</v>
      </c>
      <c r="BJ134" s="14" t="s">
        <v>81</v>
      </c>
      <c r="BK134" s="207">
        <f>ROUND(P134*H134,2)</f>
        <v>0</v>
      </c>
      <c r="BL134" s="14" t="s">
        <v>81</v>
      </c>
      <c r="BM134" s="206" t="s">
        <v>1283</v>
      </c>
    </row>
    <row r="135" spans="1:65" s="2" customFormat="1" ht="11.25">
      <c r="A135" s="31"/>
      <c r="B135" s="32"/>
      <c r="C135" s="33"/>
      <c r="D135" s="208" t="s">
        <v>174</v>
      </c>
      <c r="E135" s="33"/>
      <c r="F135" s="209" t="s">
        <v>188</v>
      </c>
      <c r="G135" s="33"/>
      <c r="H135" s="33"/>
      <c r="I135" s="210"/>
      <c r="J135" s="210"/>
      <c r="K135" s="33"/>
      <c r="L135" s="33"/>
      <c r="M135" s="36"/>
      <c r="N135" s="211"/>
      <c r="O135" s="212"/>
      <c r="P135" s="68"/>
      <c r="Q135" s="68"/>
      <c r="R135" s="68"/>
      <c r="S135" s="68"/>
      <c r="T135" s="68"/>
      <c r="U135" s="68"/>
      <c r="V135" s="68"/>
      <c r="W135" s="68"/>
      <c r="X135" s="69"/>
      <c r="Y135" s="31"/>
      <c r="Z135" s="31"/>
      <c r="AA135" s="31"/>
      <c r="AB135" s="31"/>
      <c r="AC135" s="31"/>
      <c r="AD135" s="31"/>
      <c r="AE135" s="31"/>
      <c r="AT135" s="14" t="s">
        <v>174</v>
      </c>
      <c r="AU135" s="14" t="s">
        <v>83</v>
      </c>
    </row>
    <row r="136" spans="1:65" s="2" customFormat="1" ht="14.45" customHeight="1">
      <c r="A136" s="31"/>
      <c r="B136" s="32"/>
      <c r="C136" s="193" t="s">
        <v>190</v>
      </c>
      <c r="D136" s="193" t="s">
        <v>169</v>
      </c>
      <c r="E136" s="194" t="s">
        <v>191</v>
      </c>
      <c r="F136" s="195" t="s">
        <v>192</v>
      </c>
      <c r="G136" s="196" t="s">
        <v>172</v>
      </c>
      <c r="H136" s="197">
        <v>40</v>
      </c>
      <c r="I136" s="198"/>
      <c r="J136" s="198"/>
      <c r="K136" s="199">
        <f>ROUND(P136*H136,2)</f>
        <v>0</v>
      </c>
      <c r="L136" s="200"/>
      <c r="M136" s="36"/>
      <c r="N136" s="201" t="s">
        <v>1</v>
      </c>
      <c r="O136" s="202" t="s">
        <v>37</v>
      </c>
      <c r="P136" s="203">
        <f>I136+J136</f>
        <v>0</v>
      </c>
      <c r="Q136" s="203">
        <f>ROUND(I136*H136,2)</f>
        <v>0</v>
      </c>
      <c r="R136" s="203">
        <f>ROUND(J136*H136,2)</f>
        <v>0</v>
      </c>
      <c r="S136" s="68"/>
      <c r="T136" s="204">
        <f>S136*H136</f>
        <v>0</v>
      </c>
      <c r="U136" s="204">
        <v>0</v>
      </c>
      <c r="V136" s="204">
        <f>U136*H136</f>
        <v>0</v>
      </c>
      <c r="W136" s="204">
        <v>0</v>
      </c>
      <c r="X136" s="205">
        <f>W136*H136</f>
        <v>0</v>
      </c>
      <c r="Y136" s="31"/>
      <c r="Z136" s="31"/>
      <c r="AA136" s="31"/>
      <c r="AB136" s="31"/>
      <c r="AC136" s="31"/>
      <c r="AD136" s="31"/>
      <c r="AE136" s="31"/>
      <c r="AR136" s="206" t="s">
        <v>81</v>
      </c>
      <c r="AT136" s="206" t="s">
        <v>169</v>
      </c>
      <c r="AU136" s="206" t="s">
        <v>83</v>
      </c>
      <c r="AY136" s="14" t="s">
        <v>167</v>
      </c>
      <c r="BE136" s="207">
        <f>IF(O136="základní",K136,0)</f>
        <v>0</v>
      </c>
      <c r="BF136" s="207">
        <f>IF(O136="snížená",K136,0)</f>
        <v>0</v>
      </c>
      <c r="BG136" s="207">
        <f>IF(O136="zákl. přenesená",K136,0)</f>
        <v>0</v>
      </c>
      <c r="BH136" s="207">
        <f>IF(O136="sníž. přenesená",K136,0)</f>
        <v>0</v>
      </c>
      <c r="BI136" s="207">
        <f>IF(O136="nulová",K136,0)</f>
        <v>0</v>
      </c>
      <c r="BJ136" s="14" t="s">
        <v>81</v>
      </c>
      <c r="BK136" s="207">
        <f>ROUND(P136*H136,2)</f>
        <v>0</v>
      </c>
      <c r="BL136" s="14" t="s">
        <v>81</v>
      </c>
      <c r="BM136" s="206" t="s">
        <v>1284</v>
      </c>
    </row>
    <row r="137" spans="1:65" s="2" customFormat="1" ht="11.25">
      <c r="A137" s="31"/>
      <c r="B137" s="32"/>
      <c r="C137" s="33"/>
      <c r="D137" s="208" t="s">
        <v>174</v>
      </c>
      <c r="E137" s="33"/>
      <c r="F137" s="209" t="s">
        <v>192</v>
      </c>
      <c r="G137" s="33"/>
      <c r="H137" s="33"/>
      <c r="I137" s="210"/>
      <c r="J137" s="210"/>
      <c r="K137" s="33"/>
      <c r="L137" s="33"/>
      <c r="M137" s="36"/>
      <c r="N137" s="211"/>
      <c r="O137" s="212"/>
      <c r="P137" s="68"/>
      <c r="Q137" s="68"/>
      <c r="R137" s="68"/>
      <c r="S137" s="68"/>
      <c r="T137" s="68"/>
      <c r="U137" s="68"/>
      <c r="V137" s="68"/>
      <c r="W137" s="68"/>
      <c r="X137" s="69"/>
      <c r="Y137" s="31"/>
      <c r="Z137" s="31"/>
      <c r="AA137" s="31"/>
      <c r="AB137" s="31"/>
      <c r="AC137" s="31"/>
      <c r="AD137" s="31"/>
      <c r="AE137" s="31"/>
      <c r="AT137" s="14" t="s">
        <v>174</v>
      </c>
      <c r="AU137" s="14" t="s">
        <v>83</v>
      </c>
    </row>
    <row r="138" spans="1:65" s="2" customFormat="1" ht="14.45" customHeight="1">
      <c r="A138" s="31"/>
      <c r="B138" s="32"/>
      <c r="C138" s="193" t="s">
        <v>194</v>
      </c>
      <c r="D138" s="193" t="s">
        <v>169</v>
      </c>
      <c r="E138" s="194" t="s">
        <v>195</v>
      </c>
      <c r="F138" s="195" t="s">
        <v>196</v>
      </c>
      <c r="G138" s="196" t="s">
        <v>172</v>
      </c>
      <c r="H138" s="197">
        <v>40</v>
      </c>
      <c r="I138" s="198"/>
      <c r="J138" s="198"/>
      <c r="K138" s="199">
        <f>ROUND(P138*H138,2)</f>
        <v>0</v>
      </c>
      <c r="L138" s="200"/>
      <c r="M138" s="36"/>
      <c r="N138" s="201" t="s">
        <v>1</v>
      </c>
      <c r="O138" s="202" t="s">
        <v>37</v>
      </c>
      <c r="P138" s="203">
        <f>I138+J138</f>
        <v>0</v>
      </c>
      <c r="Q138" s="203">
        <f>ROUND(I138*H138,2)</f>
        <v>0</v>
      </c>
      <c r="R138" s="203">
        <f>ROUND(J138*H138,2)</f>
        <v>0</v>
      </c>
      <c r="S138" s="68"/>
      <c r="T138" s="204">
        <f>S138*H138</f>
        <v>0</v>
      </c>
      <c r="U138" s="204">
        <v>0</v>
      </c>
      <c r="V138" s="204">
        <f>U138*H138</f>
        <v>0</v>
      </c>
      <c r="W138" s="204">
        <v>0</v>
      </c>
      <c r="X138" s="205">
        <f>W138*H138</f>
        <v>0</v>
      </c>
      <c r="Y138" s="31"/>
      <c r="Z138" s="31"/>
      <c r="AA138" s="31"/>
      <c r="AB138" s="31"/>
      <c r="AC138" s="31"/>
      <c r="AD138" s="31"/>
      <c r="AE138" s="31"/>
      <c r="AR138" s="206" t="s">
        <v>81</v>
      </c>
      <c r="AT138" s="206" t="s">
        <v>169</v>
      </c>
      <c r="AU138" s="206" t="s">
        <v>83</v>
      </c>
      <c r="AY138" s="14" t="s">
        <v>167</v>
      </c>
      <c r="BE138" s="207">
        <f>IF(O138="základní",K138,0)</f>
        <v>0</v>
      </c>
      <c r="BF138" s="207">
        <f>IF(O138="snížená",K138,0)</f>
        <v>0</v>
      </c>
      <c r="BG138" s="207">
        <f>IF(O138="zákl. přenesená",K138,0)</f>
        <v>0</v>
      </c>
      <c r="BH138" s="207">
        <f>IF(O138="sníž. přenesená",K138,0)</f>
        <v>0</v>
      </c>
      <c r="BI138" s="207">
        <f>IF(O138="nulová",K138,0)</f>
        <v>0</v>
      </c>
      <c r="BJ138" s="14" t="s">
        <v>81</v>
      </c>
      <c r="BK138" s="207">
        <f>ROUND(P138*H138,2)</f>
        <v>0</v>
      </c>
      <c r="BL138" s="14" t="s">
        <v>81</v>
      </c>
      <c r="BM138" s="206" t="s">
        <v>1285</v>
      </c>
    </row>
    <row r="139" spans="1:65" s="2" customFormat="1" ht="11.25">
      <c r="A139" s="31"/>
      <c r="B139" s="32"/>
      <c r="C139" s="33"/>
      <c r="D139" s="208" t="s">
        <v>174</v>
      </c>
      <c r="E139" s="33"/>
      <c r="F139" s="209" t="s">
        <v>196</v>
      </c>
      <c r="G139" s="33"/>
      <c r="H139" s="33"/>
      <c r="I139" s="210"/>
      <c r="J139" s="210"/>
      <c r="K139" s="33"/>
      <c r="L139" s="33"/>
      <c r="M139" s="36"/>
      <c r="N139" s="211"/>
      <c r="O139" s="212"/>
      <c r="P139" s="68"/>
      <c r="Q139" s="68"/>
      <c r="R139" s="68"/>
      <c r="S139" s="68"/>
      <c r="T139" s="68"/>
      <c r="U139" s="68"/>
      <c r="V139" s="68"/>
      <c r="W139" s="68"/>
      <c r="X139" s="69"/>
      <c r="Y139" s="31"/>
      <c r="Z139" s="31"/>
      <c r="AA139" s="31"/>
      <c r="AB139" s="31"/>
      <c r="AC139" s="31"/>
      <c r="AD139" s="31"/>
      <c r="AE139" s="31"/>
      <c r="AT139" s="14" t="s">
        <v>174</v>
      </c>
      <c r="AU139" s="14" t="s">
        <v>83</v>
      </c>
    </row>
    <row r="140" spans="1:65" s="2" customFormat="1" ht="24.2" customHeight="1">
      <c r="A140" s="31"/>
      <c r="B140" s="32"/>
      <c r="C140" s="213" t="s">
        <v>198</v>
      </c>
      <c r="D140" s="213" t="s">
        <v>199</v>
      </c>
      <c r="E140" s="214" t="s">
        <v>896</v>
      </c>
      <c r="F140" s="215" t="s">
        <v>897</v>
      </c>
      <c r="G140" s="216" t="s">
        <v>202</v>
      </c>
      <c r="H140" s="217">
        <v>1</v>
      </c>
      <c r="I140" s="218"/>
      <c r="J140" s="219"/>
      <c r="K140" s="220">
        <f>ROUND(P140*H140,2)</f>
        <v>0</v>
      </c>
      <c r="L140" s="219"/>
      <c r="M140" s="221"/>
      <c r="N140" s="222" t="s">
        <v>1</v>
      </c>
      <c r="O140" s="202" t="s">
        <v>37</v>
      </c>
      <c r="P140" s="203">
        <f>I140+J140</f>
        <v>0</v>
      </c>
      <c r="Q140" s="203">
        <f>ROUND(I140*H140,2)</f>
        <v>0</v>
      </c>
      <c r="R140" s="203">
        <f>ROUND(J140*H140,2)</f>
        <v>0</v>
      </c>
      <c r="S140" s="68"/>
      <c r="T140" s="204">
        <f>S140*H140</f>
        <v>0</v>
      </c>
      <c r="U140" s="204">
        <v>0</v>
      </c>
      <c r="V140" s="204">
        <f>U140*H140</f>
        <v>0</v>
      </c>
      <c r="W140" s="204">
        <v>0</v>
      </c>
      <c r="X140" s="205">
        <f>W140*H140</f>
        <v>0</v>
      </c>
      <c r="Y140" s="31"/>
      <c r="Z140" s="31"/>
      <c r="AA140" s="31"/>
      <c r="AB140" s="31"/>
      <c r="AC140" s="31"/>
      <c r="AD140" s="31"/>
      <c r="AE140" s="31"/>
      <c r="AR140" s="206" t="s">
        <v>83</v>
      </c>
      <c r="AT140" s="206" t="s">
        <v>199</v>
      </c>
      <c r="AU140" s="206" t="s">
        <v>83</v>
      </c>
      <c r="AY140" s="14" t="s">
        <v>167</v>
      </c>
      <c r="BE140" s="207">
        <f>IF(O140="základní",K140,0)</f>
        <v>0</v>
      </c>
      <c r="BF140" s="207">
        <f>IF(O140="snížená",K140,0)</f>
        <v>0</v>
      </c>
      <c r="BG140" s="207">
        <f>IF(O140="zákl. přenesená",K140,0)</f>
        <v>0</v>
      </c>
      <c r="BH140" s="207">
        <f>IF(O140="sníž. přenesená",K140,0)</f>
        <v>0</v>
      </c>
      <c r="BI140" s="207">
        <f>IF(O140="nulová",K140,0)</f>
        <v>0</v>
      </c>
      <c r="BJ140" s="14" t="s">
        <v>81</v>
      </c>
      <c r="BK140" s="207">
        <f>ROUND(P140*H140,2)</f>
        <v>0</v>
      </c>
      <c r="BL140" s="14" t="s">
        <v>81</v>
      </c>
      <c r="BM140" s="206" t="s">
        <v>1286</v>
      </c>
    </row>
    <row r="141" spans="1:65" s="2" customFormat="1" ht="19.5">
      <c r="A141" s="31"/>
      <c r="B141" s="32"/>
      <c r="C141" s="33"/>
      <c r="D141" s="208" t="s">
        <v>174</v>
      </c>
      <c r="E141" s="33"/>
      <c r="F141" s="209" t="s">
        <v>897</v>
      </c>
      <c r="G141" s="33"/>
      <c r="H141" s="33"/>
      <c r="I141" s="210"/>
      <c r="J141" s="210"/>
      <c r="K141" s="33"/>
      <c r="L141" s="33"/>
      <c r="M141" s="36"/>
      <c r="N141" s="211"/>
      <c r="O141" s="212"/>
      <c r="P141" s="68"/>
      <c r="Q141" s="68"/>
      <c r="R141" s="68"/>
      <c r="S141" s="68"/>
      <c r="T141" s="68"/>
      <c r="U141" s="68"/>
      <c r="V141" s="68"/>
      <c r="W141" s="68"/>
      <c r="X141" s="69"/>
      <c r="Y141" s="31"/>
      <c r="Z141" s="31"/>
      <c r="AA141" s="31"/>
      <c r="AB141" s="31"/>
      <c r="AC141" s="31"/>
      <c r="AD141" s="31"/>
      <c r="AE141" s="31"/>
      <c r="AT141" s="14" t="s">
        <v>174</v>
      </c>
      <c r="AU141" s="14" t="s">
        <v>83</v>
      </c>
    </row>
    <row r="142" spans="1:65" s="2" customFormat="1" ht="14.45" customHeight="1">
      <c r="A142" s="31"/>
      <c r="B142" s="32"/>
      <c r="C142" s="213" t="s">
        <v>204</v>
      </c>
      <c r="D142" s="213" t="s">
        <v>199</v>
      </c>
      <c r="E142" s="214" t="s">
        <v>280</v>
      </c>
      <c r="F142" s="215" t="s">
        <v>283</v>
      </c>
      <c r="G142" s="216" t="s">
        <v>202</v>
      </c>
      <c r="H142" s="217">
        <v>1</v>
      </c>
      <c r="I142" s="218"/>
      <c r="J142" s="219"/>
      <c r="K142" s="220">
        <f>ROUND(P142*H142,2)</f>
        <v>0</v>
      </c>
      <c r="L142" s="219"/>
      <c r="M142" s="221"/>
      <c r="N142" s="222" t="s">
        <v>1</v>
      </c>
      <c r="O142" s="202" t="s">
        <v>37</v>
      </c>
      <c r="P142" s="203">
        <f>I142+J142</f>
        <v>0</v>
      </c>
      <c r="Q142" s="203">
        <f>ROUND(I142*H142,2)</f>
        <v>0</v>
      </c>
      <c r="R142" s="203">
        <f>ROUND(J142*H142,2)</f>
        <v>0</v>
      </c>
      <c r="S142" s="68"/>
      <c r="T142" s="204">
        <f>S142*H142</f>
        <v>0</v>
      </c>
      <c r="U142" s="204">
        <v>0</v>
      </c>
      <c r="V142" s="204">
        <f>U142*H142</f>
        <v>0</v>
      </c>
      <c r="W142" s="204">
        <v>0</v>
      </c>
      <c r="X142" s="205">
        <f>W142*H142</f>
        <v>0</v>
      </c>
      <c r="Y142" s="31"/>
      <c r="Z142" s="31"/>
      <c r="AA142" s="31"/>
      <c r="AB142" s="31"/>
      <c r="AC142" s="31"/>
      <c r="AD142" s="31"/>
      <c r="AE142" s="31"/>
      <c r="AR142" s="206" t="s">
        <v>83</v>
      </c>
      <c r="AT142" s="206" t="s">
        <v>199</v>
      </c>
      <c r="AU142" s="206" t="s">
        <v>83</v>
      </c>
      <c r="AY142" s="14" t="s">
        <v>167</v>
      </c>
      <c r="BE142" s="207">
        <f>IF(O142="základní",K142,0)</f>
        <v>0</v>
      </c>
      <c r="BF142" s="207">
        <f>IF(O142="snížená",K142,0)</f>
        <v>0</v>
      </c>
      <c r="BG142" s="207">
        <f>IF(O142="zákl. přenesená",K142,0)</f>
        <v>0</v>
      </c>
      <c r="BH142" s="207">
        <f>IF(O142="sníž. přenesená",K142,0)</f>
        <v>0</v>
      </c>
      <c r="BI142" s="207">
        <f>IF(O142="nulová",K142,0)</f>
        <v>0</v>
      </c>
      <c r="BJ142" s="14" t="s">
        <v>81</v>
      </c>
      <c r="BK142" s="207">
        <f>ROUND(P142*H142,2)</f>
        <v>0</v>
      </c>
      <c r="BL142" s="14" t="s">
        <v>81</v>
      </c>
      <c r="BM142" s="206" t="s">
        <v>1287</v>
      </c>
    </row>
    <row r="143" spans="1:65" s="2" customFormat="1" ht="11.25">
      <c r="A143" s="31"/>
      <c r="B143" s="32"/>
      <c r="C143" s="33"/>
      <c r="D143" s="208" t="s">
        <v>174</v>
      </c>
      <c r="E143" s="33"/>
      <c r="F143" s="209" t="s">
        <v>283</v>
      </c>
      <c r="G143" s="33"/>
      <c r="H143" s="33"/>
      <c r="I143" s="210"/>
      <c r="J143" s="210"/>
      <c r="K143" s="33"/>
      <c r="L143" s="33"/>
      <c r="M143" s="36"/>
      <c r="N143" s="211"/>
      <c r="O143" s="212"/>
      <c r="P143" s="68"/>
      <c r="Q143" s="68"/>
      <c r="R143" s="68"/>
      <c r="S143" s="68"/>
      <c r="T143" s="68"/>
      <c r="U143" s="68"/>
      <c r="V143" s="68"/>
      <c r="W143" s="68"/>
      <c r="X143" s="69"/>
      <c r="Y143" s="31"/>
      <c r="Z143" s="31"/>
      <c r="AA143" s="31"/>
      <c r="AB143" s="31"/>
      <c r="AC143" s="31"/>
      <c r="AD143" s="31"/>
      <c r="AE143" s="31"/>
      <c r="AT143" s="14" t="s">
        <v>174</v>
      </c>
      <c r="AU143" s="14" t="s">
        <v>83</v>
      </c>
    </row>
    <row r="144" spans="1:65" s="12" customFormat="1" ht="25.9" customHeight="1">
      <c r="B144" s="176"/>
      <c r="C144" s="177"/>
      <c r="D144" s="178" t="s">
        <v>73</v>
      </c>
      <c r="E144" s="179" t="s">
        <v>208</v>
      </c>
      <c r="F144" s="179" t="s">
        <v>209</v>
      </c>
      <c r="G144" s="177"/>
      <c r="H144" s="177"/>
      <c r="I144" s="180"/>
      <c r="J144" s="180"/>
      <c r="K144" s="181">
        <f>BK144</f>
        <v>0</v>
      </c>
      <c r="L144" s="177"/>
      <c r="M144" s="182"/>
      <c r="N144" s="183"/>
      <c r="O144" s="184"/>
      <c r="P144" s="184"/>
      <c r="Q144" s="185">
        <f>SUM(Q145:Q343)</f>
        <v>0</v>
      </c>
      <c r="R144" s="185">
        <f>SUM(R145:R343)</f>
        <v>0</v>
      </c>
      <c r="S144" s="184"/>
      <c r="T144" s="186">
        <f>SUM(T145:T343)</f>
        <v>0</v>
      </c>
      <c r="U144" s="184"/>
      <c r="V144" s="186">
        <f>SUM(V145:V343)</f>
        <v>0</v>
      </c>
      <c r="W144" s="184"/>
      <c r="X144" s="187">
        <f>SUM(X145:X343)</f>
        <v>0</v>
      </c>
      <c r="AR144" s="188" t="s">
        <v>182</v>
      </c>
      <c r="AT144" s="189" t="s">
        <v>73</v>
      </c>
      <c r="AU144" s="189" t="s">
        <v>74</v>
      </c>
      <c r="AY144" s="188" t="s">
        <v>167</v>
      </c>
      <c r="BK144" s="190">
        <f>SUM(BK145:BK343)</f>
        <v>0</v>
      </c>
    </row>
    <row r="145" spans="1:65" s="2" customFormat="1" ht="24.2" customHeight="1">
      <c r="A145" s="31"/>
      <c r="B145" s="32"/>
      <c r="C145" s="193" t="s">
        <v>210</v>
      </c>
      <c r="D145" s="193" t="s">
        <v>169</v>
      </c>
      <c r="E145" s="194" t="s">
        <v>211</v>
      </c>
      <c r="F145" s="195" t="s">
        <v>212</v>
      </c>
      <c r="G145" s="196" t="s">
        <v>172</v>
      </c>
      <c r="H145" s="197">
        <v>50</v>
      </c>
      <c r="I145" s="198"/>
      <c r="J145" s="198"/>
      <c r="K145" s="199">
        <f>ROUND(P145*H145,2)</f>
        <v>0</v>
      </c>
      <c r="L145" s="200"/>
      <c r="M145" s="36"/>
      <c r="N145" s="201" t="s">
        <v>1</v>
      </c>
      <c r="O145" s="202" t="s">
        <v>37</v>
      </c>
      <c r="P145" s="203">
        <f>I145+J145</f>
        <v>0</v>
      </c>
      <c r="Q145" s="203">
        <f>ROUND(I145*H145,2)</f>
        <v>0</v>
      </c>
      <c r="R145" s="203">
        <f>ROUND(J145*H145,2)</f>
        <v>0</v>
      </c>
      <c r="S145" s="68"/>
      <c r="T145" s="204">
        <f>S145*H145</f>
        <v>0</v>
      </c>
      <c r="U145" s="204">
        <v>0</v>
      </c>
      <c r="V145" s="204">
        <f>U145*H145</f>
        <v>0</v>
      </c>
      <c r="W145" s="204">
        <v>0</v>
      </c>
      <c r="X145" s="205">
        <f>W145*H145</f>
        <v>0</v>
      </c>
      <c r="Y145" s="31"/>
      <c r="Z145" s="31"/>
      <c r="AA145" s="31"/>
      <c r="AB145" s="31"/>
      <c r="AC145" s="31"/>
      <c r="AD145" s="31"/>
      <c r="AE145" s="31"/>
      <c r="AR145" s="206" t="s">
        <v>81</v>
      </c>
      <c r="AT145" s="206" t="s">
        <v>169</v>
      </c>
      <c r="AU145" s="206" t="s">
        <v>81</v>
      </c>
      <c r="AY145" s="14" t="s">
        <v>167</v>
      </c>
      <c r="BE145" s="207">
        <f>IF(O145="základní",K145,0)</f>
        <v>0</v>
      </c>
      <c r="BF145" s="207">
        <f>IF(O145="snížená",K145,0)</f>
        <v>0</v>
      </c>
      <c r="BG145" s="207">
        <f>IF(O145="zákl. přenesená",K145,0)</f>
        <v>0</v>
      </c>
      <c r="BH145" s="207">
        <f>IF(O145="sníž. přenesená",K145,0)</f>
        <v>0</v>
      </c>
      <c r="BI145" s="207">
        <f>IF(O145="nulová",K145,0)</f>
        <v>0</v>
      </c>
      <c r="BJ145" s="14" t="s">
        <v>81</v>
      </c>
      <c r="BK145" s="207">
        <f>ROUND(P145*H145,2)</f>
        <v>0</v>
      </c>
      <c r="BL145" s="14" t="s">
        <v>81</v>
      </c>
      <c r="BM145" s="206" t="s">
        <v>1288</v>
      </c>
    </row>
    <row r="146" spans="1:65" s="2" customFormat="1" ht="48.75">
      <c r="A146" s="31"/>
      <c r="B146" s="32"/>
      <c r="C146" s="33"/>
      <c r="D146" s="208" t="s">
        <v>174</v>
      </c>
      <c r="E146" s="33"/>
      <c r="F146" s="209" t="s">
        <v>214</v>
      </c>
      <c r="G146" s="33"/>
      <c r="H146" s="33"/>
      <c r="I146" s="210"/>
      <c r="J146" s="210"/>
      <c r="K146" s="33"/>
      <c r="L146" s="33"/>
      <c r="M146" s="36"/>
      <c r="N146" s="211"/>
      <c r="O146" s="212"/>
      <c r="P146" s="68"/>
      <c r="Q146" s="68"/>
      <c r="R146" s="68"/>
      <c r="S146" s="68"/>
      <c r="T146" s="68"/>
      <c r="U146" s="68"/>
      <c r="V146" s="68"/>
      <c r="W146" s="68"/>
      <c r="X146" s="69"/>
      <c r="Y146" s="31"/>
      <c r="Z146" s="31"/>
      <c r="AA146" s="31"/>
      <c r="AB146" s="31"/>
      <c r="AC146" s="31"/>
      <c r="AD146" s="31"/>
      <c r="AE146" s="31"/>
      <c r="AT146" s="14" t="s">
        <v>174</v>
      </c>
      <c r="AU146" s="14" t="s">
        <v>81</v>
      </c>
    </row>
    <row r="147" spans="1:65" s="2" customFormat="1" ht="24.2" customHeight="1">
      <c r="A147" s="31"/>
      <c r="B147" s="32"/>
      <c r="C147" s="213" t="s">
        <v>215</v>
      </c>
      <c r="D147" s="213" t="s">
        <v>199</v>
      </c>
      <c r="E147" s="214" t="s">
        <v>216</v>
      </c>
      <c r="F147" s="215" t="s">
        <v>217</v>
      </c>
      <c r="G147" s="216" t="s">
        <v>172</v>
      </c>
      <c r="H147" s="217">
        <v>50</v>
      </c>
      <c r="I147" s="218"/>
      <c r="J147" s="219"/>
      <c r="K147" s="220">
        <f>ROUND(P147*H147,2)</f>
        <v>0</v>
      </c>
      <c r="L147" s="219"/>
      <c r="M147" s="221"/>
      <c r="N147" s="222" t="s">
        <v>1</v>
      </c>
      <c r="O147" s="202" t="s">
        <v>37</v>
      </c>
      <c r="P147" s="203">
        <f>I147+J147</f>
        <v>0</v>
      </c>
      <c r="Q147" s="203">
        <f>ROUND(I147*H147,2)</f>
        <v>0</v>
      </c>
      <c r="R147" s="203">
        <f>ROUND(J147*H147,2)</f>
        <v>0</v>
      </c>
      <c r="S147" s="68"/>
      <c r="T147" s="204">
        <f>S147*H147</f>
        <v>0</v>
      </c>
      <c r="U147" s="204">
        <v>0</v>
      </c>
      <c r="V147" s="204">
        <f>U147*H147</f>
        <v>0</v>
      </c>
      <c r="W147" s="204">
        <v>0</v>
      </c>
      <c r="X147" s="205">
        <f>W147*H147</f>
        <v>0</v>
      </c>
      <c r="Y147" s="31"/>
      <c r="Z147" s="31"/>
      <c r="AA147" s="31"/>
      <c r="AB147" s="31"/>
      <c r="AC147" s="31"/>
      <c r="AD147" s="31"/>
      <c r="AE147" s="31"/>
      <c r="AR147" s="206" t="s">
        <v>218</v>
      </c>
      <c r="AT147" s="206" t="s">
        <v>199</v>
      </c>
      <c r="AU147" s="206" t="s">
        <v>81</v>
      </c>
      <c r="AY147" s="14" t="s">
        <v>167</v>
      </c>
      <c r="BE147" s="207">
        <f>IF(O147="základní",K147,0)</f>
        <v>0</v>
      </c>
      <c r="BF147" s="207">
        <f>IF(O147="snížená",K147,0)</f>
        <v>0</v>
      </c>
      <c r="BG147" s="207">
        <f>IF(O147="zákl. přenesená",K147,0)</f>
        <v>0</v>
      </c>
      <c r="BH147" s="207">
        <f>IF(O147="sníž. přenesená",K147,0)</f>
        <v>0</v>
      </c>
      <c r="BI147" s="207">
        <f>IF(O147="nulová",K147,0)</f>
        <v>0</v>
      </c>
      <c r="BJ147" s="14" t="s">
        <v>81</v>
      </c>
      <c r="BK147" s="207">
        <f>ROUND(P147*H147,2)</f>
        <v>0</v>
      </c>
      <c r="BL147" s="14" t="s">
        <v>218</v>
      </c>
      <c r="BM147" s="206" t="s">
        <v>1289</v>
      </c>
    </row>
    <row r="148" spans="1:65" s="2" customFormat="1" ht="19.5">
      <c r="A148" s="31"/>
      <c r="B148" s="32"/>
      <c r="C148" s="33"/>
      <c r="D148" s="208" t="s">
        <v>174</v>
      </c>
      <c r="E148" s="33"/>
      <c r="F148" s="209" t="s">
        <v>217</v>
      </c>
      <c r="G148" s="33"/>
      <c r="H148" s="33"/>
      <c r="I148" s="210"/>
      <c r="J148" s="210"/>
      <c r="K148" s="33"/>
      <c r="L148" s="33"/>
      <c r="M148" s="36"/>
      <c r="N148" s="211"/>
      <c r="O148" s="212"/>
      <c r="P148" s="68"/>
      <c r="Q148" s="68"/>
      <c r="R148" s="68"/>
      <c r="S148" s="68"/>
      <c r="T148" s="68"/>
      <c r="U148" s="68"/>
      <c r="V148" s="68"/>
      <c r="W148" s="68"/>
      <c r="X148" s="69"/>
      <c r="Y148" s="31"/>
      <c r="Z148" s="31"/>
      <c r="AA148" s="31"/>
      <c r="AB148" s="31"/>
      <c r="AC148" s="31"/>
      <c r="AD148" s="31"/>
      <c r="AE148" s="31"/>
      <c r="AT148" s="14" t="s">
        <v>174</v>
      </c>
      <c r="AU148" s="14" t="s">
        <v>81</v>
      </c>
    </row>
    <row r="149" spans="1:65" s="2" customFormat="1" ht="14.45" customHeight="1">
      <c r="A149" s="31"/>
      <c r="B149" s="32"/>
      <c r="C149" s="193" t="s">
        <v>220</v>
      </c>
      <c r="D149" s="193" t="s">
        <v>169</v>
      </c>
      <c r="E149" s="194" t="s">
        <v>601</v>
      </c>
      <c r="F149" s="195" t="s">
        <v>602</v>
      </c>
      <c r="G149" s="196" t="s">
        <v>603</v>
      </c>
      <c r="H149" s="197">
        <v>12</v>
      </c>
      <c r="I149" s="198"/>
      <c r="J149" s="198"/>
      <c r="K149" s="199">
        <f>ROUND(P149*H149,2)</f>
        <v>0</v>
      </c>
      <c r="L149" s="200"/>
      <c r="M149" s="36"/>
      <c r="N149" s="201" t="s">
        <v>1</v>
      </c>
      <c r="O149" s="202" t="s">
        <v>37</v>
      </c>
      <c r="P149" s="203">
        <f>I149+J149</f>
        <v>0</v>
      </c>
      <c r="Q149" s="203">
        <f>ROUND(I149*H149,2)</f>
        <v>0</v>
      </c>
      <c r="R149" s="203">
        <f>ROUND(J149*H149,2)</f>
        <v>0</v>
      </c>
      <c r="S149" s="68"/>
      <c r="T149" s="204">
        <f>S149*H149</f>
        <v>0</v>
      </c>
      <c r="U149" s="204">
        <v>0</v>
      </c>
      <c r="V149" s="204">
        <f>U149*H149</f>
        <v>0</v>
      </c>
      <c r="W149" s="204">
        <v>0</v>
      </c>
      <c r="X149" s="205">
        <f>W149*H149</f>
        <v>0</v>
      </c>
      <c r="Y149" s="31"/>
      <c r="Z149" s="31"/>
      <c r="AA149" s="31"/>
      <c r="AB149" s="31"/>
      <c r="AC149" s="31"/>
      <c r="AD149" s="31"/>
      <c r="AE149" s="31"/>
      <c r="AR149" s="206" t="s">
        <v>81</v>
      </c>
      <c r="AT149" s="206" t="s">
        <v>169</v>
      </c>
      <c r="AU149" s="206" t="s">
        <v>81</v>
      </c>
      <c r="AY149" s="14" t="s">
        <v>167</v>
      </c>
      <c r="BE149" s="207">
        <f>IF(O149="základní",K149,0)</f>
        <v>0</v>
      </c>
      <c r="BF149" s="207">
        <f>IF(O149="snížená",K149,0)</f>
        <v>0</v>
      </c>
      <c r="BG149" s="207">
        <f>IF(O149="zákl. přenesená",K149,0)</f>
        <v>0</v>
      </c>
      <c r="BH149" s="207">
        <f>IF(O149="sníž. přenesená",K149,0)</f>
        <v>0</v>
      </c>
      <c r="BI149" s="207">
        <f>IF(O149="nulová",K149,0)</f>
        <v>0</v>
      </c>
      <c r="BJ149" s="14" t="s">
        <v>81</v>
      </c>
      <c r="BK149" s="207">
        <f>ROUND(P149*H149,2)</f>
        <v>0</v>
      </c>
      <c r="BL149" s="14" t="s">
        <v>81</v>
      </c>
      <c r="BM149" s="206" t="s">
        <v>1290</v>
      </c>
    </row>
    <row r="150" spans="1:65" s="2" customFormat="1" ht="29.25">
      <c r="A150" s="31"/>
      <c r="B150" s="32"/>
      <c r="C150" s="33"/>
      <c r="D150" s="208" t="s">
        <v>174</v>
      </c>
      <c r="E150" s="33"/>
      <c r="F150" s="209" t="s">
        <v>605</v>
      </c>
      <c r="G150" s="33"/>
      <c r="H150" s="33"/>
      <c r="I150" s="210"/>
      <c r="J150" s="210"/>
      <c r="K150" s="33"/>
      <c r="L150" s="33"/>
      <c r="M150" s="36"/>
      <c r="N150" s="211"/>
      <c r="O150" s="212"/>
      <c r="P150" s="68"/>
      <c r="Q150" s="68"/>
      <c r="R150" s="68"/>
      <c r="S150" s="68"/>
      <c r="T150" s="68"/>
      <c r="U150" s="68"/>
      <c r="V150" s="68"/>
      <c r="W150" s="68"/>
      <c r="X150" s="69"/>
      <c r="Y150" s="31"/>
      <c r="Z150" s="31"/>
      <c r="AA150" s="31"/>
      <c r="AB150" s="31"/>
      <c r="AC150" s="31"/>
      <c r="AD150" s="31"/>
      <c r="AE150" s="31"/>
      <c r="AT150" s="14" t="s">
        <v>174</v>
      </c>
      <c r="AU150" s="14" t="s">
        <v>81</v>
      </c>
    </row>
    <row r="151" spans="1:65" s="2" customFormat="1" ht="14.45" customHeight="1">
      <c r="A151" s="31"/>
      <c r="B151" s="32"/>
      <c r="C151" s="193" t="s">
        <v>226</v>
      </c>
      <c r="D151" s="193" t="s">
        <v>169</v>
      </c>
      <c r="E151" s="194" t="s">
        <v>221</v>
      </c>
      <c r="F151" s="195" t="s">
        <v>222</v>
      </c>
      <c r="G151" s="196" t="s">
        <v>202</v>
      </c>
      <c r="H151" s="197">
        <v>1</v>
      </c>
      <c r="I151" s="198"/>
      <c r="J151" s="198"/>
      <c r="K151" s="199">
        <f>ROUND(P151*H151,2)</f>
        <v>0</v>
      </c>
      <c r="L151" s="200"/>
      <c r="M151" s="36"/>
      <c r="N151" s="201" t="s">
        <v>1</v>
      </c>
      <c r="O151" s="202" t="s">
        <v>37</v>
      </c>
      <c r="P151" s="203">
        <f>I151+J151</f>
        <v>0</v>
      </c>
      <c r="Q151" s="203">
        <f>ROUND(I151*H151,2)</f>
        <v>0</v>
      </c>
      <c r="R151" s="203">
        <f>ROUND(J151*H151,2)</f>
        <v>0</v>
      </c>
      <c r="S151" s="68"/>
      <c r="T151" s="204">
        <f>S151*H151</f>
        <v>0</v>
      </c>
      <c r="U151" s="204">
        <v>0</v>
      </c>
      <c r="V151" s="204">
        <f>U151*H151</f>
        <v>0</v>
      </c>
      <c r="W151" s="204">
        <v>0</v>
      </c>
      <c r="X151" s="205">
        <f>W151*H151</f>
        <v>0</v>
      </c>
      <c r="Y151" s="31"/>
      <c r="Z151" s="31"/>
      <c r="AA151" s="31"/>
      <c r="AB151" s="31"/>
      <c r="AC151" s="31"/>
      <c r="AD151" s="31"/>
      <c r="AE151" s="31"/>
      <c r="AR151" s="206" t="s">
        <v>81</v>
      </c>
      <c r="AT151" s="206" t="s">
        <v>169</v>
      </c>
      <c r="AU151" s="206" t="s">
        <v>81</v>
      </c>
      <c r="AY151" s="14" t="s">
        <v>167</v>
      </c>
      <c r="BE151" s="207">
        <f>IF(O151="základní",K151,0)</f>
        <v>0</v>
      </c>
      <c r="BF151" s="207">
        <f>IF(O151="snížená",K151,0)</f>
        <v>0</v>
      </c>
      <c r="BG151" s="207">
        <f>IF(O151="zákl. přenesená",K151,0)</f>
        <v>0</v>
      </c>
      <c r="BH151" s="207">
        <f>IF(O151="sníž. přenesená",K151,0)</f>
        <v>0</v>
      </c>
      <c r="BI151" s="207">
        <f>IF(O151="nulová",K151,0)</f>
        <v>0</v>
      </c>
      <c r="BJ151" s="14" t="s">
        <v>81</v>
      </c>
      <c r="BK151" s="207">
        <f>ROUND(P151*H151,2)</f>
        <v>0</v>
      </c>
      <c r="BL151" s="14" t="s">
        <v>81</v>
      </c>
      <c r="BM151" s="206" t="s">
        <v>1291</v>
      </c>
    </row>
    <row r="152" spans="1:65" s="2" customFormat="1" ht="29.25">
      <c r="A152" s="31"/>
      <c r="B152" s="32"/>
      <c r="C152" s="33"/>
      <c r="D152" s="208" t="s">
        <v>174</v>
      </c>
      <c r="E152" s="33"/>
      <c r="F152" s="209" t="s">
        <v>225</v>
      </c>
      <c r="G152" s="33"/>
      <c r="H152" s="33"/>
      <c r="I152" s="210"/>
      <c r="J152" s="210"/>
      <c r="K152" s="33"/>
      <c r="L152" s="33"/>
      <c r="M152" s="36"/>
      <c r="N152" s="211"/>
      <c r="O152" s="212"/>
      <c r="P152" s="68"/>
      <c r="Q152" s="68"/>
      <c r="R152" s="68"/>
      <c r="S152" s="68"/>
      <c r="T152" s="68"/>
      <c r="U152" s="68"/>
      <c r="V152" s="68"/>
      <c r="W152" s="68"/>
      <c r="X152" s="69"/>
      <c r="Y152" s="31"/>
      <c r="Z152" s="31"/>
      <c r="AA152" s="31"/>
      <c r="AB152" s="31"/>
      <c r="AC152" s="31"/>
      <c r="AD152" s="31"/>
      <c r="AE152" s="31"/>
      <c r="AT152" s="14" t="s">
        <v>174</v>
      </c>
      <c r="AU152" s="14" t="s">
        <v>81</v>
      </c>
    </row>
    <row r="153" spans="1:65" s="2" customFormat="1" ht="24.2" customHeight="1">
      <c r="A153" s="31"/>
      <c r="B153" s="32"/>
      <c r="C153" s="193" t="s">
        <v>230</v>
      </c>
      <c r="D153" s="193" t="s">
        <v>169</v>
      </c>
      <c r="E153" s="194" t="s">
        <v>607</v>
      </c>
      <c r="F153" s="195" t="s">
        <v>608</v>
      </c>
      <c r="G153" s="196" t="s">
        <v>202</v>
      </c>
      <c r="H153" s="197">
        <v>1</v>
      </c>
      <c r="I153" s="198"/>
      <c r="J153" s="198"/>
      <c r="K153" s="199">
        <f>ROUND(P153*H153,2)</f>
        <v>0</v>
      </c>
      <c r="L153" s="200"/>
      <c r="M153" s="36"/>
      <c r="N153" s="201" t="s">
        <v>1</v>
      </c>
      <c r="O153" s="202" t="s">
        <v>37</v>
      </c>
      <c r="P153" s="203">
        <f>I153+J153</f>
        <v>0</v>
      </c>
      <c r="Q153" s="203">
        <f>ROUND(I153*H153,2)</f>
        <v>0</v>
      </c>
      <c r="R153" s="203">
        <f>ROUND(J153*H153,2)</f>
        <v>0</v>
      </c>
      <c r="S153" s="68"/>
      <c r="T153" s="204">
        <f>S153*H153</f>
        <v>0</v>
      </c>
      <c r="U153" s="204">
        <v>0</v>
      </c>
      <c r="V153" s="204">
        <f>U153*H153</f>
        <v>0</v>
      </c>
      <c r="W153" s="204">
        <v>0</v>
      </c>
      <c r="X153" s="205">
        <f>W153*H153</f>
        <v>0</v>
      </c>
      <c r="Y153" s="31"/>
      <c r="Z153" s="31"/>
      <c r="AA153" s="31"/>
      <c r="AB153" s="31"/>
      <c r="AC153" s="31"/>
      <c r="AD153" s="31"/>
      <c r="AE153" s="31"/>
      <c r="AR153" s="206" t="s">
        <v>81</v>
      </c>
      <c r="AT153" s="206" t="s">
        <v>169</v>
      </c>
      <c r="AU153" s="206" t="s">
        <v>81</v>
      </c>
      <c r="AY153" s="14" t="s">
        <v>167</v>
      </c>
      <c r="BE153" s="207">
        <f>IF(O153="základní",K153,0)</f>
        <v>0</v>
      </c>
      <c r="BF153" s="207">
        <f>IF(O153="snížená",K153,0)</f>
        <v>0</v>
      </c>
      <c r="BG153" s="207">
        <f>IF(O153="zákl. přenesená",K153,0)</f>
        <v>0</v>
      </c>
      <c r="BH153" s="207">
        <f>IF(O153="sníž. přenesená",K153,0)</f>
        <v>0</v>
      </c>
      <c r="BI153" s="207">
        <f>IF(O153="nulová",K153,0)</f>
        <v>0</v>
      </c>
      <c r="BJ153" s="14" t="s">
        <v>81</v>
      </c>
      <c r="BK153" s="207">
        <f>ROUND(P153*H153,2)</f>
        <v>0</v>
      </c>
      <c r="BL153" s="14" t="s">
        <v>81</v>
      </c>
      <c r="BM153" s="206" t="s">
        <v>1292</v>
      </c>
    </row>
    <row r="154" spans="1:65" s="2" customFormat="1" ht="19.5">
      <c r="A154" s="31"/>
      <c r="B154" s="32"/>
      <c r="C154" s="33"/>
      <c r="D154" s="208" t="s">
        <v>174</v>
      </c>
      <c r="E154" s="33"/>
      <c r="F154" s="209" t="s">
        <v>608</v>
      </c>
      <c r="G154" s="33"/>
      <c r="H154" s="33"/>
      <c r="I154" s="210"/>
      <c r="J154" s="210"/>
      <c r="K154" s="33"/>
      <c r="L154" s="33"/>
      <c r="M154" s="36"/>
      <c r="N154" s="211"/>
      <c r="O154" s="212"/>
      <c r="P154" s="68"/>
      <c r="Q154" s="68"/>
      <c r="R154" s="68"/>
      <c r="S154" s="68"/>
      <c r="T154" s="68"/>
      <c r="U154" s="68"/>
      <c r="V154" s="68"/>
      <c r="W154" s="68"/>
      <c r="X154" s="69"/>
      <c r="Y154" s="31"/>
      <c r="Z154" s="31"/>
      <c r="AA154" s="31"/>
      <c r="AB154" s="31"/>
      <c r="AC154" s="31"/>
      <c r="AD154" s="31"/>
      <c r="AE154" s="31"/>
      <c r="AT154" s="14" t="s">
        <v>174</v>
      </c>
      <c r="AU154" s="14" t="s">
        <v>81</v>
      </c>
    </row>
    <row r="155" spans="1:65" s="2" customFormat="1" ht="14.45" customHeight="1">
      <c r="A155" s="31"/>
      <c r="B155" s="32"/>
      <c r="C155" s="193" t="s">
        <v>9</v>
      </c>
      <c r="D155" s="193" t="s">
        <v>169</v>
      </c>
      <c r="E155" s="194" t="s">
        <v>234</v>
      </c>
      <c r="F155" s="195" t="s">
        <v>235</v>
      </c>
      <c r="G155" s="196" t="s">
        <v>202</v>
      </c>
      <c r="H155" s="197">
        <v>1</v>
      </c>
      <c r="I155" s="198"/>
      <c r="J155" s="198"/>
      <c r="K155" s="199">
        <f>ROUND(P155*H155,2)</f>
        <v>0</v>
      </c>
      <c r="L155" s="200"/>
      <c r="M155" s="36"/>
      <c r="N155" s="201" t="s">
        <v>1</v>
      </c>
      <c r="O155" s="202" t="s">
        <v>37</v>
      </c>
      <c r="P155" s="203">
        <f>I155+J155</f>
        <v>0</v>
      </c>
      <c r="Q155" s="203">
        <f>ROUND(I155*H155,2)</f>
        <v>0</v>
      </c>
      <c r="R155" s="203">
        <f>ROUND(J155*H155,2)</f>
        <v>0</v>
      </c>
      <c r="S155" s="68"/>
      <c r="T155" s="204">
        <f>S155*H155</f>
        <v>0</v>
      </c>
      <c r="U155" s="204">
        <v>0</v>
      </c>
      <c r="V155" s="204">
        <f>U155*H155</f>
        <v>0</v>
      </c>
      <c r="W155" s="204">
        <v>0</v>
      </c>
      <c r="X155" s="205">
        <f>W155*H155</f>
        <v>0</v>
      </c>
      <c r="Y155" s="31"/>
      <c r="Z155" s="31"/>
      <c r="AA155" s="31"/>
      <c r="AB155" s="31"/>
      <c r="AC155" s="31"/>
      <c r="AD155" s="31"/>
      <c r="AE155" s="31"/>
      <c r="AR155" s="206" t="s">
        <v>81</v>
      </c>
      <c r="AT155" s="206" t="s">
        <v>169</v>
      </c>
      <c r="AU155" s="206" t="s">
        <v>81</v>
      </c>
      <c r="AY155" s="14" t="s">
        <v>167</v>
      </c>
      <c r="BE155" s="207">
        <f>IF(O155="základní",K155,0)</f>
        <v>0</v>
      </c>
      <c r="BF155" s="207">
        <f>IF(O155="snížená",K155,0)</f>
        <v>0</v>
      </c>
      <c r="BG155" s="207">
        <f>IF(O155="zákl. přenesená",K155,0)</f>
        <v>0</v>
      </c>
      <c r="BH155" s="207">
        <f>IF(O155="sníž. přenesená",K155,0)</f>
        <v>0</v>
      </c>
      <c r="BI155" s="207">
        <f>IF(O155="nulová",K155,0)</f>
        <v>0</v>
      </c>
      <c r="BJ155" s="14" t="s">
        <v>81</v>
      </c>
      <c r="BK155" s="207">
        <f>ROUND(P155*H155,2)</f>
        <v>0</v>
      </c>
      <c r="BL155" s="14" t="s">
        <v>81</v>
      </c>
      <c r="BM155" s="206" t="s">
        <v>1293</v>
      </c>
    </row>
    <row r="156" spans="1:65" s="2" customFormat="1" ht="19.5">
      <c r="A156" s="31"/>
      <c r="B156" s="32"/>
      <c r="C156" s="33"/>
      <c r="D156" s="208" t="s">
        <v>174</v>
      </c>
      <c r="E156" s="33"/>
      <c r="F156" s="209" t="s">
        <v>237</v>
      </c>
      <c r="G156" s="33"/>
      <c r="H156" s="33"/>
      <c r="I156" s="210"/>
      <c r="J156" s="210"/>
      <c r="K156" s="33"/>
      <c r="L156" s="33"/>
      <c r="M156" s="36"/>
      <c r="N156" s="211"/>
      <c r="O156" s="212"/>
      <c r="P156" s="68"/>
      <c r="Q156" s="68"/>
      <c r="R156" s="68"/>
      <c r="S156" s="68"/>
      <c r="T156" s="68"/>
      <c r="U156" s="68"/>
      <c r="V156" s="68"/>
      <c r="W156" s="68"/>
      <c r="X156" s="69"/>
      <c r="Y156" s="31"/>
      <c r="Z156" s="31"/>
      <c r="AA156" s="31"/>
      <c r="AB156" s="31"/>
      <c r="AC156" s="31"/>
      <c r="AD156" s="31"/>
      <c r="AE156" s="31"/>
      <c r="AT156" s="14" t="s">
        <v>174</v>
      </c>
      <c r="AU156" s="14" t="s">
        <v>81</v>
      </c>
    </row>
    <row r="157" spans="1:65" s="2" customFormat="1" ht="14.45" customHeight="1">
      <c r="A157" s="31"/>
      <c r="B157" s="32"/>
      <c r="C157" s="193" t="s">
        <v>238</v>
      </c>
      <c r="D157" s="193" t="s">
        <v>169</v>
      </c>
      <c r="E157" s="194" t="s">
        <v>239</v>
      </c>
      <c r="F157" s="195" t="s">
        <v>240</v>
      </c>
      <c r="G157" s="196" t="s">
        <v>202</v>
      </c>
      <c r="H157" s="197">
        <v>1</v>
      </c>
      <c r="I157" s="198"/>
      <c r="J157" s="198"/>
      <c r="K157" s="199">
        <f>ROUND(P157*H157,2)</f>
        <v>0</v>
      </c>
      <c r="L157" s="200"/>
      <c r="M157" s="36"/>
      <c r="N157" s="201" t="s">
        <v>1</v>
      </c>
      <c r="O157" s="202" t="s">
        <v>37</v>
      </c>
      <c r="P157" s="203">
        <f>I157+J157</f>
        <v>0</v>
      </c>
      <c r="Q157" s="203">
        <f>ROUND(I157*H157,2)</f>
        <v>0</v>
      </c>
      <c r="R157" s="203">
        <f>ROUND(J157*H157,2)</f>
        <v>0</v>
      </c>
      <c r="S157" s="68"/>
      <c r="T157" s="204">
        <f>S157*H157</f>
        <v>0</v>
      </c>
      <c r="U157" s="204">
        <v>0</v>
      </c>
      <c r="V157" s="204">
        <f>U157*H157</f>
        <v>0</v>
      </c>
      <c r="W157" s="204">
        <v>0</v>
      </c>
      <c r="X157" s="205">
        <f>W157*H157</f>
        <v>0</v>
      </c>
      <c r="Y157" s="31"/>
      <c r="Z157" s="31"/>
      <c r="AA157" s="31"/>
      <c r="AB157" s="31"/>
      <c r="AC157" s="31"/>
      <c r="AD157" s="31"/>
      <c r="AE157" s="31"/>
      <c r="AR157" s="206" t="s">
        <v>81</v>
      </c>
      <c r="AT157" s="206" t="s">
        <v>169</v>
      </c>
      <c r="AU157" s="206" t="s">
        <v>81</v>
      </c>
      <c r="AY157" s="14" t="s">
        <v>167</v>
      </c>
      <c r="BE157" s="207">
        <f>IF(O157="základní",K157,0)</f>
        <v>0</v>
      </c>
      <c r="BF157" s="207">
        <f>IF(O157="snížená",K157,0)</f>
        <v>0</v>
      </c>
      <c r="BG157" s="207">
        <f>IF(O157="zákl. přenesená",K157,0)</f>
        <v>0</v>
      </c>
      <c r="BH157" s="207">
        <f>IF(O157="sníž. přenesená",K157,0)</f>
        <v>0</v>
      </c>
      <c r="BI157" s="207">
        <f>IF(O157="nulová",K157,0)</f>
        <v>0</v>
      </c>
      <c r="BJ157" s="14" t="s">
        <v>81</v>
      </c>
      <c r="BK157" s="207">
        <f>ROUND(P157*H157,2)</f>
        <v>0</v>
      </c>
      <c r="BL157" s="14" t="s">
        <v>81</v>
      </c>
      <c r="BM157" s="206" t="s">
        <v>1294</v>
      </c>
    </row>
    <row r="158" spans="1:65" s="2" customFormat="1" ht="29.25">
      <c r="A158" s="31"/>
      <c r="B158" s="32"/>
      <c r="C158" s="33"/>
      <c r="D158" s="208" t="s">
        <v>174</v>
      </c>
      <c r="E158" s="33"/>
      <c r="F158" s="209" t="s">
        <v>242</v>
      </c>
      <c r="G158" s="33"/>
      <c r="H158" s="33"/>
      <c r="I158" s="210"/>
      <c r="J158" s="210"/>
      <c r="K158" s="33"/>
      <c r="L158" s="33"/>
      <c r="M158" s="36"/>
      <c r="N158" s="211"/>
      <c r="O158" s="212"/>
      <c r="P158" s="68"/>
      <c r="Q158" s="68"/>
      <c r="R158" s="68"/>
      <c r="S158" s="68"/>
      <c r="T158" s="68"/>
      <c r="U158" s="68"/>
      <c r="V158" s="68"/>
      <c r="W158" s="68"/>
      <c r="X158" s="69"/>
      <c r="Y158" s="31"/>
      <c r="Z158" s="31"/>
      <c r="AA158" s="31"/>
      <c r="AB158" s="31"/>
      <c r="AC158" s="31"/>
      <c r="AD158" s="31"/>
      <c r="AE158" s="31"/>
      <c r="AT158" s="14" t="s">
        <v>174</v>
      </c>
      <c r="AU158" s="14" t="s">
        <v>81</v>
      </c>
    </row>
    <row r="159" spans="1:65" s="2" customFormat="1" ht="14.45" customHeight="1">
      <c r="A159" s="31"/>
      <c r="B159" s="32"/>
      <c r="C159" s="193" t="s">
        <v>243</v>
      </c>
      <c r="D159" s="193" t="s">
        <v>169</v>
      </c>
      <c r="E159" s="194" t="s">
        <v>612</v>
      </c>
      <c r="F159" s="195" t="s">
        <v>613</v>
      </c>
      <c r="G159" s="196" t="s">
        <v>202</v>
      </c>
      <c r="H159" s="197">
        <v>1</v>
      </c>
      <c r="I159" s="198"/>
      <c r="J159" s="198"/>
      <c r="K159" s="199">
        <f>ROUND(P159*H159,2)</f>
        <v>0</v>
      </c>
      <c r="L159" s="200"/>
      <c r="M159" s="36"/>
      <c r="N159" s="201" t="s">
        <v>1</v>
      </c>
      <c r="O159" s="202" t="s">
        <v>37</v>
      </c>
      <c r="P159" s="203">
        <f>I159+J159</f>
        <v>0</v>
      </c>
      <c r="Q159" s="203">
        <f>ROUND(I159*H159,2)</f>
        <v>0</v>
      </c>
      <c r="R159" s="203">
        <f>ROUND(J159*H159,2)</f>
        <v>0</v>
      </c>
      <c r="S159" s="68"/>
      <c r="T159" s="204">
        <f>S159*H159</f>
        <v>0</v>
      </c>
      <c r="U159" s="204">
        <v>0</v>
      </c>
      <c r="V159" s="204">
        <f>U159*H159</f>
        <v>0</v>
      </c>
      <c r="W159" s="204">
        <v>0</v>
      </c>
      <c r="X159" s="205">
        <f>W159*H159</f>
        <v>0</v>
      </c>
      <c r="Y159" s="31"/>
      <c r="Z159" s="31"/>
      <c r="AA159" s="31"/>
      <c r="AB159" s="31"/>
      <c r="AC159" s="31"/>
      <c r="AD159" s="31"/>
      <c r="AE159" s="31"/>
      <c r="AR159" s="206" t="s">
        <v>81</v>
      </c>
      <c r="AT159" s="206" t="s">
        <v>169</v>
      </c>
      <c r="AU159" s="206" t="s">
        <v>81</v>
      </c>
      <c r="AY159" s="14" t="s">
        <v>167</v>
      </c>
      <c r="BE159" s="207">
        <f>IF(O159="základní",K159,0)</f>
        <v>0</v>
      </c>
      <c r="BF159" s="207">
        <f>IF(O159="snížená",K159,0)</f>
        <v>0</v>
      </c>
      <c r="BG159" s="207">
        <f>IF(O159="zákl. přenesená",K159,0)</f>
        <v>0</v>
      </c>
      <c r="BH159" s="207">
        <f>IF(O159="sníž. přenesená",K159,0)</f>
        <v>0</v>
      </c>
      <c r="BI159" s="207">
        <f>IF(O159="nulová",K159,0)</f>
        <v>0</v>
      </c>
      <c r="BJ159" s="14" t="s">
        <v>81</v>
      </c>
      <c r="BK159" s="207">
        <f>ROUND(P159*H159,2)</f>
        <v>0</v>
      </c>
      <c r="BL159" s="14" t="s">
        <v>81</v>
      </c>
      <c r="BM159" s="206" t="s">
        <v>1295</v>
      </c>
    </row>
    <row r="160" spans="1:65" s="2" customFormat="1" ht="39">
      <c r="A160" s="31"/>
      <c r="B160" s="32"/>
      <c r="C160" s="33"/>
      <c r="D160" s="208" t="s">
        <v>174</v>
      </c>
      <c r="E160" s="33"/>
      <c r="F160" s="209" t="s">
        <v>615</v>
      </c>
      <c r="G160" s="33"/>
      <c r="H160" s="33"/>
      <c r="I160" s="210"/>
      <c r="J160" s="210"/>
      <c r="K160" s="33"/>
      <c r="L160" s="33"/>
      <c r="M160" s="36"/>
      <c r="N160" s="211"/>
      <c r="O160" s="212"/>
      <c r="P160" s="68"/>
      <c r="Q160" s="68"/>
      <c r="R160" s="68"/>
      <c r="S160" s="68"/>
      <c r="T160" s="68"/>
      <c r="U160" s="68"/>
      <c r="V160" s="68"/>
      <c r="W160" s="68"/>
      <c r="X160" s="69"/>
      <c r="Y160" s="31"/>
      <c r="Z160" s="31"/>
      <c r="AA160" s="31"/>
      <c r="AB160" s="31"/>
      <c r="AC160" s="31"/>
      <c r="AD160" s="31"/>
      <c r="AE160" s="31"/>
      <c r="AT160" s="14" t="s">
        <v>174</v>
      </c>
      <c r="AU160" s="14" t="s">
        <v>81</v>
      </c>
    </row>
    <row r="161" spans="1:65" s="2" customFormat="1" ht="24.2" customHeight="1">
      <c r="A161" s="31"/>
      <c r="B161" s="32"/>
      <c r="C161" s="193" t="s">
        <v>247</v>
      </c>
      <c r="D161" s="193" t="s">
        <v>169</v>
      </c>
      <c r="E161" s="194" t="s">
        <v>256</v>
      </c>
      <c r="F161" s="195" t="s">
        <v>257</v>
      </c>
      <c r="G161" s="196" t="s">
        <v>172</v>
      </c>
      <c r="H161" s="197">
        <v>35</v>
      </c>
      <c r="I161" s="198"/>
      <c r="J161" s="198"/>
      <c r="K161" s="199">
        <f>ROUND(P161*H161,2)</f>
        <v>0</v>
      </c>
      <c r="L161" s="200"/>
      <c r="M161" s="36"/>
      <c r="N161" s="201" t="s">
        <v>1</v>
      </c>
      <c r="O161" s="202" t="s">
        <v>37</v>
      </c>
      <c r="P161" s="203">
        <f>I161+J161</f>
        <v>0</v>
      </c>
      <c r="Q161" s="203">
        <f>ROUND(I161*H161,2)</f>
        <v>0</v>
      </c>
      <c r="R161" s="203">
        <f>ROUND(J161*H161,2)</f>
        <v>0</v>
      </c>
      <c r="S161" s="68"/>
      <c r="T161" s="204">
        <f>S161*H161</f>
        <v>0</v>
      </c>
      <c r="U161" s="204">
        <v>0</v>
      </c>
      <c r="V161" s="204">
        <f>U161*H161</f>
        <v>0</v>
      </c>
      <c r="W161" s="204">
        <v>0</v>
      </c>
      <c r="X161" s="205">
        <f>W161*H161</f>
        <v>0</v>
      </c>
      <c r="Y161" s="31"/>
      <c r="Z161" s="31"/>
      <c r="AA161" s="31"/>
      <c r="AB161" s="31"/>
      <c r="AC161" s="31"/>
      <c r="AD161" s="31"/>
      <c r="AE161" s="31"/>
      <c r="AR161" s="206" t="s">
        <v>81</v>
      </c>
      <c r="AT161" s="206" t="s">
        <v>169</v>
      </c>
      <c r="AU161" s="206" t="s">
        <v>81</v>
      </c>
      <c r="AY161" s="14" t="s">
        <v>167</v>
      </c>
      <c r="BE161" s="207">
        <f>IF(O161="základní",K161,0)</f>
        <v>0</v>
      </c>
      <c r="BF161" s="207">
        <f>IF(O161="snížená",K161,0)</f>
        <v>0</v>
      </c>
      <c r="BG161" s="207">
        <f>IF(O161="zákl. přenesená",K161,0)</f>
        <v>0</v>
      </c>
      <c r="BH161" s="207">
        <f>IF(O161="sníž. přenesená",K161,0)</f>
        <v>0</v>
      </c>
      <c r="BI161" s="207">
        <f>IF(O161="nulová",K161,0)</f>
        <v>0</v>
      </c>
      <c r="BJ161" s="14" t="s">
        <v>81</v>
      </c>
      <c r="BK161" s="207">
        <f>ROUND(P161*H161,2)</f>
        <v>0</v>
      </c>
      <c r="BL161" s="14" t="s">
        <v>81</v>
      </c>
      <c r="BM161" s="206" t="s">
        <v>1296</v>
      </c>
    </row>
    <row r="162" spans="1:65" s="2" customFormat="1" ht="58.5">
      <c r="A162" s="31"/>
      <c r="B162" s="32"/>
      <c r="C162" s="33"/>
      <c r="D162" s="208" t="s">
        <v>174</v>
      </c>
      <c r="E162" s="33"/>
      <c r="F162" s="209" t="s">
        <v>259</v>
      </c>
      <c r="G162" s="33"/>
      <c r="H162" s="33"/>
      <c r="I162" s="210"/>
      <c r="J162" s="210"/>
      <c r="K162" s="33"/>
      <c r="L162" s="33"/>
      <c r="M162" s="36"/>
      <c r="N162" s="211"/>
      <c r="O162" s="212"/>
      <c r="P162" s="68"/>
      <c r="Q162" s="68"/>
      <c r="R162" s="68"/>
      <c r="S162" s="68"/>
      <c r="T162" s="68"/>
      <c r="U162" s="68"/>
      <c r="V162" s="68"/>
      <c r="W162" s="68"/>
      <c r="X162" s="69"/>
      <c r="Y162" s="31"/>
      <c r="Z162" s="31"/>
      <c r="AA162" s="31"/>
      <c r="AB162" s="31"/>
      <c r="AC162" s="31"/>
      <c r="AD162" s="31"/>
      <c r="AE162" s="31"/>
      <c r="AT162" s="14" t="s">
        <v>174</v>
      </c>
      <c r="AU162" s="14" t="s">
        <v>81</v>
      </c>
    </row>
    <row r="163" spans="1:65" s="2" customFormat="1" ht="37.9" customHeight="1">
      <c r="A163" s="31"/>
      <c r="B163" s="32"/>
      <c r="C163" s="193" t="s">
        <v>251</v>
      </c>
      <c r="D163" s="193" t="s">
        <v>169</v>
      </c>
      <c r="E163" s="194" t="s">
        <v>260</v>
      </c>
      <c r="F163" s="195" t="s">
        <v>261</v>
      </c>
      <c r="G163" s="196" t="s">
        <v>172</v>
      </c>
      <c r="H163" s="197">
        <v>95</v>
      </c>
      <c r="I163" s="198"/>
      <c r="J163" s="198"/>
      <c r="K163" s="199">
        <f>ROUND(P163*H163,2)</f>
        <v>0</v>
      </c>
      <c r="L163" s="200"/>
      <c r="M163" s="36"/>
      <c r="N163" s="201" t="s">
        <v>1</v>
      </c>
      <c r="O163" s="202" t="s">
        <v>37</v>
      </c>
      <c r="P163" s="203">
        <f>I163+J163</f>
        <v>0</v>
      </c>
      <c r="Q163" s="203">
        <f>ROUND(I163*H163,2)</f>
        <v>0</v>
      </c>
      <c r="R163" s="203">
        <f>ROUND(J163*H163,2)</f>
        <v>0</v>
      </c>
      <c r="S163" s="68"/>
      <c r="T163" s="204">
        <f>S163*H163</f>
        <v>0</v>
      </c>
      <c r="U163" s="204">
        <v>0</v>
      </c>
      <c r="V163" s="204">
        <f>U163*H163</f>
        <v>0</v>
      </c>
      <c r="W163" s="204">
        <v>0</v>
      </c>
      <c r="X163" s="205">
        <f>W163*H163</f>
        <v>0</v>
      </c>
      <c r="Y163" s="31"/>
      <c r="Z163" s="31"/>
      <c r="AA163" s="31"/>
      <c r="AB163" s="31"/>
      <c r="AC163" s="31"/>
      <c r="AD163" s="31"/>
      <c r="AE163" s="31"/>
      <c r="AR163" s="206" t="s">
        <v>81</v>
      </c>
      <c r="AT163" s="206" t="s">
        <v>169</v>
      </c>
      <c r="AU163" s="206" t="s">
        <v>81</v>
      </c>
      <c r="AY163" s="14" t="s">
        <v>167</v>
      </c>
      <c r="BE163" s="207">
        <f>IF(O163="základní",K163,0)</f>
        <v>0</v>
      </c>
      <c r="BF163" s="207">
        <f>IF(O163="snížená",K163,0)</f>
        <v>0</v>
      </c>
      <c r="BG163" s="207">
        <f>IF(O163="zákl. přenesená",K163,0)</f>
        <v>0</v>
      </c>
      <c r="BH163" s="207">
        <f>IF(O163="sníž. přenesená",K163,0)</f>
        <v>0</v>
      </c>
      <c r="BI163" s="207">
        <f>IF(O163="nulová",K163,0)</f>
        <v>0</v>
      </c>
      <c r="BJ163" s="14" t="s">
        <v>81</v>
      </c>
      <c r="BK163" s="207">
        <f>ROUND(P163*H163,2)</f>
        <v>0</v>
      </c>
      <c r="BL163" s="14" t="s">
        <v>81</v>
      </c>
      <c r="BM163" s="206" t="s">
        <v>1297</v>
      </c>
    </row>
    <row r="164" spans="1:65" s="2" customFormat="1" ht="68.25">
      <c r="A164" s="31"/>
      <c r="B164" s="32"/>
      <c r="C164" s="33"/>
      <c r="D164" s="208" t="s">
        <v>174</v>
      </c>
      <c r="E164" s="33"/>
      <c r="F164" s="209" t="s">
        <v>263</v>
      </c>
      <c r="G164" s="33"/>
      <c r="H164" s="33"/>
      <c r="I164" s="210"/>
      <c r="J164" s="210"/>
      <c r="K164" s="33"/>
      <c r="L164" s="33"/>
      <c r="M164" s="36"/>
      <c r="N164" s="211"/>
      <c r="O164" s="212"/>
      <c r="P164" s="68"/>
      <c r="Q164" s="68"/>
      <c r="R164" s="68"/>
      <c r="S164" s="68"/>
      <c r="T164" s="68"/>
      <c r="U164" s="68"/>
      <c r="V164" s="68"/>
      <c r="W164" s="68"/>
      <c r="X164" s="69"/>
      <c r="Y164" s="31"/>
      <c r="Z164" s="31"/>
      <c r="AA164" s="31"/>
      <c r="AB164" s="31"/>
      <c r="AC164" s="31"/>
      <c r="AD164" s="31"/>
      <c r="AE164" s="31"/>
      <c r="AT164" s="14" t="s">
        <v>174</v>
      </c>
      <c r="AU164" s="14" t="s">
        <v>81</v>
      </c>
    </row>
    <row r="165" spans="1:65" s="2" customFormat="1" ht="37.9" customHeight="1">
      <c r="A165" s="31"/>
      <c r="B165" s="32"/>
      <c r="C165" s="193" t="s">
        <v>255</v>
      </c>
      <c r="D165" s="193" t="s">
        <v>169</v>
      </c>
      <c r="E165" s="194" t="s">
        <v>265</v>
      </c>
      <c r="F165" s="195" t="s">
        <v>266</v>
      </c>
      <c r="G165" s="196" t="s">
        <v>172</v>
      </c>
      <c r="H165" s="197">
        <v>60</v>
      </c>
      <c r="I165" s="198"/>
      <c r="J165" s="198"/>
      <c r="K165" s="199">
        <f>ROUND(P165*H165,2)</f>
        <v>0</v>
      </c>
      <c r="L165" s="200"/>
      <c r="M165" s="36"/>
      <c r="N165" s="201" t="s">
        <v>1</v>
      </c>
      <c r="O165" s="202" t="s">
        <v>37</v>
      </c>
      <c r="P165" s="203">
        <f>I165+J165</f>
        <v>0</v>
      </c>
      <c r="Q165" s="203">
        <f>ROUND(I165*H165,2)</f>
        <v>0</v>
      </c>
      <c r="R165" s="203">
        <f>ROUND(J165*H165,2)</f>
        <v>0</v>
      </c>
      <c r="S165" s="68"/>
      <c r="T165" s="204">
        <f>S165*H165</f>
        <v>0</v>
      </c>
      <c r="U165" s="204">
        <v>0</v>
      </c>
      <c r="V165" s="204">
        <f>U165*H165</f>
        <v>0</v>
      </c>
      <c r="W165" s="204">
        <v>0</v>
      </c>
      <c r="X165" s="205">
        <f>W165*H165</f>
        <v>0</v>
      </c>
      <c r="Y165" s="31"/>
      <c r="Z165" s="31"/>
      <c r="AA165" s="31"/>
      <c r="AB165" s="31"/>
      <c r="AC165" s="31"/>
      <c r="AD165" s="31"/>
      <c r="AE165" s="31"/>
      <c r="AR165" s="206" t="s">
        <v>81</v>
      </c>
      <c r="AT165" s="206" t="s">
        <v>169</v>
      </c>
      <c r="AU165" s="206" t="s">
        <v>81</v>
      </c>
      <c r="AY165" s="14" t="s">
        <v>167</v>
      </c>
      <c r="BE165" s="207">
        <f>IF(O165="základní",K165,0)</f>
        <v>0</v>
      </c>
      <c r="BF165" s="207">
        <f>IF(O165="snížená",K165,0)</f>
        <v>0</v>
      </c>
      <c r="BG165" s="207">
        <f>IF(O165="zákl. přenesená",K165,0)</f>
        <v>0</v>
      </c>
      <c r="BH165" s="207">
        <f>IF(O165="sníž. přenesená",K165,0)</f>
        <v>0</v>
      </c>
      <c r="BI165" s="207">
        <f>IF(O165="nulová",K165,0)</f>
        <v>0</v>
      </c>
      <c r="BJ165" s="14" t="s">
        <v>81</v>
      </c>
      <c r="BK165" s="207">
        <f>ROUND(P165*H165,2)</f>
        <v>0</v>
      </c>
      <c r="BL165" s="14" t="s">
        <v>81</v>
      </c>
      <c r="BM165" s="206" t="s">
        <v>1298</v>
      </c>
    </row>
    <row r="166" spans="1:65" s="2" customFormat="1" ht="68.25">
      <c r="A166" s="31"/>
      <c r="B166" s="32"/>
      <c r="C166" s="33"/>
      <c r="D166" s="208" t="s">
        <v>174</v>
      </c>
      <c r="E166" s="33"/>
      <c r="F166" s="209" t="s">
        <v>268</v>
      </c>
      <c r="G166" s="33"/>
      <c r="H166" s="33"/>
      <c r="I166" s="210"/>
      <c r="J166" s="210"/>
      <c r="K166" s="33"/>
      <c r="L166" s="33"/>
      <c r="M166" s="36"/>
      <c r="N166" s="211"/>
      <c r="O166" s="212"/>
      <c r="P166" s="68"/>
      <c r="Q166" s="68"/>
      <c r="R166" s="68"/>
      <c r="S166" s="68"/>
      <c r="T166" s="68"/>
      <c r="U166" s="68"/>
      <c r="V166" s="68"/>
      <c r="W166" s="68"/>
      <c r="X166" s="69"/>
      <c r="Y166" s="31"/>
      <c r="Z166" s="31"/>
      <c r="AA166" s="31"/>
      <c r="AB166" s="31"/>
      <c r="AC166" s="31"/>
      <c r="AD166" s="31"/>
      <c r="AE166" s="31"/>
      <c r="AT166" s="14" t="s">
        <v>174</v>
      </c>
      <c r="AU166" s="14" t="s">
        <v>81</v>
      </c>
    </row>
    <row r="167" spans="1:65" s="2" customFormat="1" ht="14.45" customHeight="1">
      <c r="A167" s="31"/>
      <c r="B167" s="32"/>
      <c r="C167" s="193" t="s">
        <v>8</v>
      </c>
      <c r="D167" s="193" t="s">
        <v>169</v>
      </c>
      <c r="E167" s="194" t="s">
        <v>275</v>
      </c>
      <c r="F167" s="195" t="s">
        <v>276</v>
      </c>
      <c r="G167" s="196" t="s">
        <v>172</v>
      </c>
      <c r="H167" s="197">
        <v>70</v>
      </c>
      <c r="I167" s="198"/>
      <c r="J167" s="198"/>
      <c r="K167" s="199">
        <f>ROUND(P167*H167,2)</f>
        <v>0</v>
      </c>
      <c r="L167" s="200"/>
      <c r="M167" s="36"/>
      <c r="N167" s="201" t="s">
        <v>1</v>
      </c>
      <c r="O167" s="202" t="s">
        <v>37</v>
      </c>
      <c r="P167" s="203">
        <f>I167+J167</f>
        <v>0</v>
      </c>
      <c r="Q167" s="203">
        <f>ROUND(I167*H167,2)</f>
        <v>0</v>
      </c>
      <c r="R167" s="203">
        <f>ROUND(J167*H167,2)</f>
        <v>0</v>
      </c>
      <c r="S167" s="68"/>
      <c r="T167" s="204">
        <f>S167*H167</f>
        <v>0</v>
      </c>
      <c r="U167" s="204">
        <v>0</v>
      </c>
      <c r="V167" s="204">
        <f>U167*H167</f>
        <v>0</v>
      </c>
      <c r="W167" s="204">
        <v>0</v>
      </c>
      <c r="X167" s="205">
        <f>W167*H167</f>
        <v>0</v>
      </c>
      <c r="Y167" s="31"/>
      <c r="Z167" s="31"/>
      <c r="AA167" s="31"/>
      <c r="AB167" s="31"/>
      <c r="AC167" s="31"/>
      <c r="AD167" s="31"/>
      <c r="AE167" s="31"/>
      <c r="AR167" s="206" t="s">
        <v>81</v>
      </c>
      <c r="AT167" s="206" t="s">
        <v>169</v>
      </c>
      <c r="AU167" s="206" t="s">
        <v>81</v>
      </c>
      <c r="AY167" s="14" t="s">
        <v>167</v>
      </c>
      <c r="BE167" s="207">
        <f>IF(O167="základní",K167,0)</f>
        <v>0</v>
      </c>
      <c r="BF167" s="207">
        <f>IF(O167="snížená",K167,0)</f>
        <v>0</v>
      </c>
      <c r="BG167" s="207">
        <f>IF(O167="zákl. přenesená",K167,0)</f>
        <v>0</v>
      </c>
      <c r="BH167" s="207">
        <f>IF(O167="sníž. přenesená",K167,0)</f>
        <v>0</v>
      </c>
      <c r="BI167" s="207">
        <f>IF(O167="nulová",K167,0)</f>
        <v>0</v>
      </c>
      <c r="BJ167" s="14" t="s">
        <v>81</v>
      </c>
      <c r="BK167" s="207">
        <f>ROUND(P167*H167,2)</f>
        <v>0</v>
      </c>
      <c r="BL167" s="14" t="s">
        <v>81</v>
      </c>
      <c r="BM167" s="206" t="s">
        <v>1299</v>
      </c>
    </row>
    <row r="168" spans="1:65" s="2" customFormat="1" ht="19.5">
      <c r="A168" s="31"/>
      <c r="B168" s="32"/>
      <c r="C168" s="33"/>
      <c r="D168" s="208" t="s">
        <v>174</v>
      </c>
      <c r="E168" s="33"/>
      <c r="F168" s="209" t="s">
        <v>278</v>
      </c>
      <c r="G168" s="33"/>
      <c r="H168" s="33"/>
      <c r="I168" s="210"/>
      <c r="J168" s="210"/>
      <c r="K168" s="33"/>
      <c r="L168" s="33"/>
      <c r="M168" s="36"/>
      <c r="N168" s="211"/>
      <c r="O168" s="212"/>
      <c r="P168" s="68"/>
      <c r="Q168" s="68"/>
      <c r="R168" s="68"/>
      <c r="S168" s="68"/>
      <c r="T168" s="68"/>
      <c r="U168" s="68"/>
      <c r="V168" s="68"/>
      <c r="W168" s="68"/>
      <c r="X168" s="69"/>
      <c r="Y168" s="31"/>
      <c r="Z168" s="31"/>
      <c r="AA168" s="31"/>
      <c r="AB168" s="31"/>
      <c r="AC168" s="31"/>
      <c r="AD168" s="31"/>
      <c r="AE168" s="31"/>
      <c r="AT168" s="14" t="s">
        <v>174</v>
      </c>
      <c r="AU168" s="14" t="s">
        <v>81</v>
      </c>
    </row>
    <row r="169" spans="1:65" s="2" customFormat="1" ht="14.45" customHeight="1">
      <c r="A169" s="31"/>
      <c r="B169" s="32"/>
      <c r="C169" s="193" t="s">
        <v>264</v>
      </c>
      <c r="D169" s="193" t="s">
        <v>169</v>
      </c>
      <c r="E169" s="194" t="s">
        <v>285</v>
      </c>
      <c r="F169" s="195" t="s">
        <v>286</v>
      </c>
      <c r="G169" s="196" t="s">
        <v>202</v>
      </c>
      <c r="H169" s="197">
        <v>1</v>
      </c>
      <c r="I169" s="198"/>
      <c r="J169" s="198"/>
      <c r="K169" s="199">
        <f>ROUND(P169*H169,2)</f>
        <v>0</v>
      </c>
      <c r="L169" s="200"/>
      <c r="M169" s="36"/>
      <c r="N169" s="201" t="s">
        <v>1</v>
      </c>
      <c r="O169" s="202" t="s">
        <v>37</v>
      </c>
      <c r="P169" s="203">
        <f>I169+J169</f>
        <v>0</v>
      </c>
      <c r="Q169" s="203">
        <f>ROUND(I169*H169,2)</f>
        <v>0</v>
      </c>
      <c r="R169" s="203">
        <f>ROUND(J169*H169,2)</f>
        <v>0</v>
      </c>
      <c r="S169" s="68"/>
      <c r="T169" s="204">
        <f>S169*H169</f>
        <v>0</v>
      </c>
      <c r="U169" s="204">
        <v>0</v>
      </c>
      <c r="V169" s="204">
        <f>U169*H169</f>
        <v>0</v>
      </c>
      <c r="W169" s="204">
        <v>0</v>
      </c>
      <c r="X169" s="205">
        <f>W169*H169</f>
        <v>0</v>
      </c>
      <c r="Y169" s="31"/>
      <c r="Z169" s="31"/>
      <c r="AA169" s="31"/>
      <c r="AB169" s="31"/>
      <c r="AC169" s="31"/>
      <c r="AD169" s="31"/>
      <c r="AE169" s="31"/>
      <c r="AR169" s="206" t="s">
        <v>81</v>
      </c>
      <c r="AT169" s="206" t="s">
        <v>169</v>
      </c>
      <c r="AU169" s="206" t="s">
        <v>81</v>
      </c>
      <c r="AY169" s="14" t="s">
        <v>167</v>
      </c>
      <c r="BE169" s="207">
        <f>IF(O169="základní",K169,0)</f>
        <v>0</v>
      </c>
      <c r="BF169" s="207">
        <f>IF(O169="snížená",K169,0)</f>
        <v>0</v>
      </c>
      <c r="BG169" s="207">
        <f>IF(O169="zákl. přenesená",K169,0)</f>
        <v>0</v>
      </c>
      <c r="BH169" s="207">
        <f>IF(O169="sníž. přenesená",K169,0)</f>
        <v>0</v>
      </c>
      <c r="BI169" s="207">
        <f>IF(O169="nulová",K169,0)</f>
        <v>0</v>
      </c>
      <c r="BJ169" s="14" t="s">
        <v>81</v>
      </c>
      <c r="BK169" s="207">
        <f>ROUND(P169*H169,2)</f>
        <v>0</v>
      </c>
      <c r="BL169" s="14" t="s">
        <v>81</v>
      </c>
      <c r="BM169" s="206" t="s">
        <v>1300</v>
      </c>
    </row>
    <row r="170" spans="1:65" s="2" customFormat="1" ht="11.25">
      <c r="A170" s="31"/>
      <c r="B170" s="32"/>
      <c r="C170" s="33"/>
      <c r="D170" s="208" t="s">
        <v>174</v>
      </c>
      <c r="E170" s="33"/>
      <c r="F170" s="209" t="s">
        <v>286</v>
      </c>
      <c r="G170" s="33"/>
      <c r="H170" s="33"/>
      <c r="I170" s="210"/>
      <c r="J170" s="210"/>
      <c r="K170" s="33"/>
      <c r="L170" s="33"/>
      <c r="M170" s="36"/>
      <c r="N170" s="211"/>
      <c r="O170" s="212"/>
      <c r="P170" s="68"/>
      <c r="Q170" s="68"/>
      <c r="R170" s="68"/>
      <c r="S170" s="68"/>
      <c r="T170" s="68"/>
      <c r="U170" s="68"/>
      <c r="V170" s="68"/>
      <c r="W170" s="68"/>
      <c r="X170" s="69"/>
      <c r="Y170" s="31"/>
      <c r="Z170" s="31"/>
      <c r="AA170" s="31"/>
      <c r="AB170" s="31"/>
      <c r="AC170" s="31"/>
      <c r="AD170" s="31"/>
      <c r="AE170" s="31"/>
      <c r="AT170" s="14" t="s">
        <v>174</v>
      </c>
      <c r="AU170" s="14" t="s">
        <v>81</v>
      </c>
    </row>
    <row r="171" spans="1:65" s="2" customFormat="1" ht="37.9" customHeight="1">
      <c r="A171" s="31"/>
      <c r="B171" s="32"/>
      <c r="C171" s="193" t="s">
        <v>269</v>
      </c>
      <c r="D171" s="193" t="s">
        <v>169</v>
      </c>
      <c r="E171" s="194" t="s">
        <v>289</v>
      </c>
      <c r="F171" s="195" t="s">
        <v>290</v>
      </c>
      <c r="G171" s="196" t="s">
        <v>202</v>
      </c>
      <c r="H171" s="197">
        <v>9</v>
      </c>
      <c r="I171" s="198"/>
      <c r="J171" s="198"/>
      <c r="K171" s="199">
        <f>ROUND(P171*H171,2)</f>
        <v>0</v>
      </c>
      <c r="L171" s="200"/>
      <c r="M171" s="36"/>
      <c r="N171" s="201" t="s">
        <v>1</v>
      </c>
      <c r="O171" s="202" t="s">
        <v>37</v>
      </c>
      <c r="P171" s="203">
        <f>I171+J171</f>
        <v>0</v>
      </c>
      <c r="Q171" s="203">
        <f>ROUND(I171*H171,2)</f>
        <v>0</v>
      </c>
      <c r="R171" s="203">
        <f>ROUND(J171*H171,2)</f>
        <v>0</v>
      </c>
      <c r="S171" s="68"/>
      <c r="T171" s="204">
        <f>S171*H171</f>
        <v>0</v>
      </c>
      <c r="U171" s="204">
        <v>0</v>
      </c>
      <c r="V171" s="204">
        <f>U171*H171</f>
        <v>0</v>
      </c>
      <c r="W171" s="204">
        <v>0</v>
      </c>
      <c r="X171" s="205">
        <f>W171*H171</f>
        <v>0</v>
      </c>
      <c r="Y171" s="31"/>
      <c r="Z171" s="31"/>
      <c r="AA171" s="31"/>
      <c r="AB171" s="31"/>
      <c r="AC171" s="31"/>
      <c r="AD171" s="31"/>
      <c r="AE171" s="31"/>
      <c r="AR171" s="206" t="s">
        <v>81</v>
      </c>
      <c r="AT171" s="206" t="s">
        <v>169</v>
      </c>
      <c r="AU171" s="206" t="s">
        <v>81</v>
      </c>
      <c r="AY171" s="14" t="s">
        <v>167</v>
      </c>
      <c r="BE171" s="207">
        <f>IF(O171="základní",K171,0)</f>
        <v>0</v>
      </c>
      <c r="BF171" s="207">
        <f>IF(O171="snížená",K171,0)</f>
        <v>0</v>
      </c>
      <c r="BG171" s="207">
        <f>IF(O171="zákl. přenesená",K171,0)</f>
        <v>0</v>
      </c>
      <c r="BH171" s="207">
        <f>IF(O171="sníž. přenesená",K171,0)</f>
        <v>0</v>
      </c>
      <c r="BI171" s="207">
        <f>IF(O171="nulová",K171,0)</f>
        <v>0</v>
      </c>
      <c r="BJ171" s="14" t="s">
        <v>81</v>
      </c>
      <c r="BK171" s="207">
        <f>ROUND(P171*H171,2)</f>
        <v>0</v>
      </c>
      <c r="BL171" s="14" t="s">
        <v>81</v>
      </c>
      <c r="BM171" s="206" t="s">
        <v>1301</v>
      </c>
    </row>
    <row r="172" spans="1:65" s="2" customFormat="1" ht="39">
      <c r="A172" s="31"/>
      <c r="B172" s="32"/>
      <c r="C172" s="33"/>
      <c r="D172" s="208" t="s">
        <v>174</v>
      </c>
      <c r="E172" s="33"/>
      <c r="F172" s="209" t="s">
        <v>292</v>
      </c>
      <c r="G172" s="33"/>
      <c r="H172" s="33"/>
      <c r="I172" s="210"/>
      <c r="J172" s="210"/>
      <c r="K172" s="33"/>
      <c r="L172" s="33"/>
      <c r="M172" s="36"/>
      <c r="N172" s="211"/>
      <c r="O172" s="212"/>
      <c r="P172" s="68"/>
      <c r="Q172" s="68"/>
      <c r="R172" s="68"/>
      <c r="S172" s="68"/>
      <c r="T172" s="68"/>
      <c r="U172" s="68"/>
      <c r="V172" s="68"/>
      <c r="W172" s="68"/>
      <c r="X172" s="69"/>
      <c r="Y172" s="31"/>
      <c r="Z172" s="31"/>
      <c r="AA172" s="31"/>
      <c r="AB172" s="31"/>
      <c r="AC172" s="31"/>
      <c r="AD172" s="31"/>
      <c r="AE172" s="31"/>
      <c r="AT172" s="14" t="s">
        <v>174</v>
      </c>
      <c r="AU172" s="14" t="s">
        <v>81</v>
      </c>
    </row>
    <row r="173" spans="1:65" s="2" customFormat="1" ht="37.9" customHeight="1">
      <c r="A173" s="31"/>
      <c r="B173" s="32"/>
      <c r="C173" s="193" t="s">
        <v>274</v>
      </c>
      <c r="D173" s="193" t="s">
        <v>169</v>
      </c>
      <c r="E173" s="194" t="s">
        <v>294</v>
      </c>
      <c r="F173" s="195" t="s">
        <v>295</v>
      </c>
      <c r="G173" s="196" t="s">
        <v>202</v>
      </c>
      <c r="H173" s="197">
        <v>4</v>
      </c>
      <c r="I173" s="198"/>
      <c r="J173" s="198"/>
      <c r="K173" s="199">
        <f>ROUND(P173*H173,2)</f>
        <v>0</v>
      </c>
      <c r="L173" s="200"/>
      <c r="M173" s="36"/>
      <c r="N173" s="201" t="s">
        <v>1</v>
      </c>
      <c r="O173" s="202" t="s">
        <v>37</v>
      </c>
      <c r="P173" s="203">
        <f>I173+J173</f>
        <v>0</v>
      </c>
      <c r="Q173" s="203">
        <f>ROUND(I173*H173,2)</f>
        <v>0</v>
      </c>
      <c r="R173" s="203">
        <f>ROUND(J173*H173,2)</f>
        <v>0</v>
      </c>
      <c r="S173" s="68"/>
      <c r="T173" s="204">
        <f>S173*H173</f>
        <v>0</v>
      </c>
      <c r="U173" s="204">
        <v>0</v>
      </c>
      <c r="V173" s="204">
        <f>U173*H173</f>
        <v>0</v>
      </c>
      <c r="W173" s="204">
        <v>0</v>
      </c>
      <c r="X173" s="205">
        <f>W173*H173</f>
        <v>0</v>
      </c>
      <c r="Y173" s="31"/>
      <c r="Z173" s="31"/>
      <c r="AA173" s="31"/>
      <c r="AB173" s="31"/>
      <c r="AC173" s="31"/>
      <c r="AD173" s="31"/>
      <c r="AE173" s="31"/>
      <c r="AR173" s="206" t="s">
        <v>81</v>
      </c>
      <c r="AT173" s="206" t="s">
        <v>169</v>
      </c>
      <c r="AU173" s="206" t="s">
        <v>81</v>
      </c>
      <c r="AY173" s="14" t="s">
        <v>167</v>
      </c>
      <c r="BE173" s="207">
        <f>IF(O173="základní",K173,0)</f>
        <v>0</v>
      </c>
      <c r="BF173" s="207">
        <f>IF(O173="snížená",K173,0)</f>
        <v>0</v>
      </c>
      <c r="BG173" s="207">
        <f>IF(O173="zákl. přenesená",K173,0)</f>
        <v>0</v>
      </c>
      <c r="BH173" s="207">
        <f>IF(O173="sníž. přenesená",K173,0)</f>
        <v>0</v>
      </c>
      <c r="BI173" s="207">
        <f>IF(O173="nulová",K173,0)</f>
        <v>0</v>
      </c>
      <c r="BJ173" s="14" t="s">
        <v>81</v>
      </c>
      <c r="BK173" s="207">
        <f>ROUND(P173*H173,2)</f>
        <v>0</v>
      </c>
      <c r="BL173" s="14" t="s">
        <v>81</v>
      </c>
      <c r="BM173" s="206" t="s">
        <v>1302</v>
      </c>
    </row>
    <row r="174" spans="1:65" s="2" customFormat="1" ht="39">
      <c r="A174" s="31"/>
      <c r="B174" s="32"/>
      <c r="C174" s="33"/>
      <c r="D174" s="208" t="s">
        <v>174</v>
      </c>
      <c r="E174" s="33"/>
      <c r="F174" s="209" t="s">
        <v>297</v>
      </c>
      <c r="G174" s="33"/>
      <c r="H174" s="33"/>
      <c r="I174" s="210"/>
      <c r="J174" s="210"/>
      <c r="K174" s="33"/>
      <c r="L174" s="33"/>
      <c r="M174" s="36"/>
      <c r="N174" s="211"/>
      <c r="O174" s="212"/>
      <c r="P174" s="68"/>
      <c r="Q174" s="68"/>
      <c r="R174" s="68"/>
      <c r="S174" s="68"/>
      <c r="T174" s="68"/>
      <c r="U174" s="68"/>
      <c r="V174" s="68"/>
      <c r="W174" s="68"/>
      <c r="X174" s="69"/>
      <c r="Y174" s="31"/>
      <c r="Z174" s="31"/>
      <c r="AA174" s="31"/>
      <c r="AB174" s="31"/>
      <c r="AC174" s="31"/>
      <c r="AD174" s="31"/>
      <c r="AE174" s="31"/>
      <c r="AT174" s="14" t="s">
        <v>174</v>
      </c>
      <c r="AU174" s="14" t="s">
        <v>81</v>
      </c>
    </row>
    <row r="175" spans="1:65" s="2" customFormat="1" ht="37.9" customHeight="1">
      <c r="A175" s="31"/>
      <c r="B175" s="32"/>
      <c r="C175" s="193" t="s">
        <v>279</v>
      </c>
      <c r="D175" s="193" t="s">
        <v>169</v>
      </c>
      <c r="E175" s="194" t="s">
        <v>304</v>
      </c>
      <c r="F175" s="195" t="s">
        <v>305</v>
      </c>
      <c r="G175" s="196" t="s">
        <v>202</v>
      </c>
      <c r="H175" s="197">
        <v>1</v>
      </c>
      <c r="I175" s="198"/>
      <c r="J175" s="198"/>
      <c r="K175" s="199">
        <f>ROUND(P175*H175,2)</f>
        <v>0</v>
      </c>
      <c r="L175" s="200"/>
      <c r="M175" s="36"/>
      <c r="N175" s="201" t="s">
        <v>1</v>
      </c>
      <c r="O175" s="202" t="s">
        <v>37</v>
      </c>
      <c r="P175" s="203">
        <f>I175+J175</f>
        <v>0</v>
      </c>
      <c r="Q175" s="203">
        <f>ROUND(I175*H175,2)</f>
        <v>0</v>
      </c>
      <c r="R175" s="203">
        <f>ROUND(J175*H175,2)</f>
        <v>0</v>
      </c>
      <c r="S175" s="68"/>
      <c r="T175" s="204">
        <f>S175*H175</f>
        <v>0</v>
      </c>
      <c r="U175" s="204">
        <v>0</v>
      </c>
      <c r="V175" s="204">
        <f>U175*H175</f>
        <v>0</v>
      </c>
      <c r="W175" s="204">
        <v>0</v>
      </c>
      <c r="X175" s="205">
        <f>W175*H175</f>
        <v>0</v>
      </c>
      <c r="Y175" s="31"/>
      <c r="Z175" s="31"/>
      <c r="AA175" s="31"/>
      <c r="AB175" s="31"/>
      <c r="AC175" s="31"/>
      <c r="AD175" s="31"/>
      <c r="AE175" s="31"/>
      <c r="AR175" s="206" t="s">
        <v>81</v>
      </c>
      <c r="AT175" s="206" t="s">
        <v>169</v>
      </c>
      <c r="AU175" s="206" t="s">
        <v>81</v>
      </c>
      <c r="AY175" s="14" t="s">
        <v>167</v>
      </c>
      <c r="BE175" s="207">
        <f>IF(O175="základní",K175,0)</f>
        <v>0</v>
      </c>
      <c r="BF175" s="207">
        <f>IF(O175="snížená",K175,0)</f>
        <v>0</v>
      </c>
      <c r="BG175" s="207">
        <f>IF(O175="zákl. přenesená",K175,0)</f>
        <v>0</v>
      </c>
      <c r="BH175" s="207">
        <f>IF(O175="sníž. přenesená",K175,0)</f>
        <v>0</v>
      </c>
      <c r="BI175" s="207">
        <f>IF(O175="nulová",K175,0)</f>
        <v>0</v>
      </c>
      <c r="BJ175" s="14" t="s">
        <v>81</v>
      </c>
      <c r="BK175" s="207">
        <f>ROUND(P175*H175,2)</f>
        <v>0</v>
      </c>
      <c r="BL175" s="14" t="s">
        <v>81</v>
      </c>
      <c r="BM175" s="206" t="s">
        <v>1303</v>
      </c>
    </row>
    <row r="176" spans="1:65" s="2" customFormat="1" ht="19.5">
      <c r="A176" s="31"/>
      <c r="B176" s="32"/>
      <c r="C176" s="33"/>
      <c r="D176" s="208" t="s">
        <v>174</v>
      </c>
      <c r="E176" s="33"/>
      <c r="F176" s="209" t="s">
        <v>305</v>
      </c>
      <c r="G176" s="33"/>
      <c r="H176" s="33"/>
      <c r="I176" s="210"/>
      <c r="J176" s="210"/>
      <c r="K176" s="33"/>
      <c r="L176" s="33"/>
      <c r="M176" s="36"/>
      <c r="N176" s="211"/>
      <c r="O176" s="212"/>
      <c r="P176" s="68"/>
      <c r="Q176" s="68"/>
      <c r="R176" s="68"/>
      <c r="S176" s="68"/>
      <c r="T176" s="68"/>
      <c r="U176" s="68"/>
      <c r="V176" s="68"/>
      <c r="W176" s="68"/>
      <c r="X176" s="69"/>
      <c r="Y176" s="31"/>
      <c r="Z176" s="31"/>
      <c r="AA176" s="31"/>
      <c r="AB176" s="31"/>
      <c r="AC176" s="31"/>
      <c r="AD176" s="31"/>
      <c r="AE176" s="31"/>
      <c r="AT176" s="14" t="s">
        <v>174</v>
      </c>
      <c r="AU176" s="14" t="s">
        <v>81</v>
      </c>
    </row>
    <row r="177" spans="1:65" s="2" customFormat="1" ht="24.2" customHeight="1">
      <c r="A177" s="31"/>
      <c r="B177" s="32"/>
      <c r="C177" s="193" t="s">
        <v>284</v>
      </c>
      <c r="D177" s="193" t="s">
        <v>169</v>
      </c>
      <c r="E177" s="194" t="s">
        <v>1304</v>
      </c>
      <c r="F177" s="195" t="s">
        <v>1305</v>
      </c>
      <c r="G177" s="196" t="s">
        <v>202</v>
      </c>
      <c r="H177" s="197">
        <v>6</v>
      </c>
      <c r="I177" s="198"/>
      <c r="J177" s="198"/>
      <c r="K177" s="199">
        <f>ROUND(P177*H177,2)</f>
        <v>0</v>
      </c>
      <c r="L177" s="200"/>
      <c r="M177" s="36"/>
      <c r="N177" s="201" t="s">
        <v>1</v>
      </c>
      <c r="O177" s="202" t="s">
        <v>37</v>
      </c>
      <c r="P177" s="203">
        <f>I177+J177</f>
        <v>0</v>
      </c>
      <c r="Q177" s="203">
        <f>ROUND(I177*H177,2)</f>
        <v>0</v>
      </c>
      <c r="R177" s="203">
        <f>ROUND(J177*H177,2)</f>
        <v>0</v>
      </c>
      <c r="S177" s="68"/>
      <c r="T177" s="204">
        <f>S177*H177</f>
        <v>0</v>
      </c>
      <c r="U177" s="204">
        <v>0</v>
      </c>
      <c r="V177" s="204">
        <f>U177*H177</f>
        <v>0</v>
      </c>
      <c r="W177" s="204">
        <v>0</v>
      </c>
      <c r="X177" s="205">
        <f>W177*H177</f>
        <v>0</v>
      </c>
      <c r="Y177" s="31"/>
      <c r="Z177" s="31"/>
      <c r="AA177" s="31"/>
      <c r="AB177" s="31"/>
      <c r="AC177" s="31"/>
      <c r="AD177" s="31"/>
      <c r="AE177" s="31"/>
      <c r="AR177" s="206" t="s">
        <v>81</v>
      </c>
      <c r="AT177" s="206" t="s">
        <v>169</v>
      </c>
      <c r="AU177" s="206" t="s">
        <v>81</v>
      </c>
      <c r="AY177" s="14" t="s">
        <v>167</v>
      </c>
      <c r="BE177" s="207">
        <f>IF(O177="základní",K177,0)</f>
        <v>0</v>
      </c>
      <c r="BF177" s="207">
        <f>IF(O177="snížená",K177,0)</f>
        <v>0</v>
      </c>
      <c r="BG177" s="207">
        <f>IF(O177="zákl. přenesená",K177,0)</f>
        <v>0</v>
      </c>
      <c r="BH177" s="207">
        <f>IF(O177="sníž. přenesená",K177,0)</f>
        <v>0</v>
      </c>
      <c r="BI177" s="207">
        <f>IF(O177="nulová",K177,0)</f>
        <v>0</v>
      </c>
      <c r="BJ177" s="14" t="s">
        <v>81</v>
      </c>
      <c r="BK177" s="207">
        <f>ROUND(P177*H177,2)</f>
        <v>0</v>
      </c>
      <c r="BL177" s="14" t="s">
        <v>81</v>
      </c>
      <c r="BM177" s="206" t="s">
        <v>1306</v>
      </c>
    </row>
    <row r="178" spans="1:65" s="2" customFormat="1" ht="39">
      <c r="A178" s="31"/>
      <c r="B178" s="32"/>
      <c r="C178" s="33"/>
      <c r="D178" s="208" t="s">
        <v>174</v>
      </c>
      <c r="E178" s="33"/>
      <c r="F178" s="209" t="s">
        <v>1307</v>
      </c>
      <c r="G178" s="33"/>
      <c r="H178" s="33"/>
      <c r="I178" s="210"/>
      <c r="J178" s="210"/>
      <c r="K178" s="33"/>
      <c r="L178" s="33"/>
      <c r="M178" s="36"/>
      <c r="N178" s="211"/>
      <c r="O178" s="212"/>
      <c r="P178" s="68"/>
      <c r="Q178" s="68"/>
      <c r="R178" s="68"/>
      <c r="S178" s="68"/>
      <c r="T178" s="68"/>
      <c r="U178" s="68"/>
      <c r="V178" s="68"/>
      <c r="W178" s="68"/>
      <c r="X178" s="69"/>
      <c r="Y178" s="31"/>
      <c r="Z178" s="31"/>
      <c r="AA178" s="31"/>
      <c r="AB178" s="31"/>
      <c r="AC178" s="31"/>
      <c r="AD178" s="31"/>
      <c r="AE178" s="31"/>
      <c r="AT178" s="14" t="s">
        <v>174</v>
      </c>
      <c r="AU178" s="14" t="s">
        <v>81</v>
      </c>
    </row>
    <row r="179" spans="1:65" s="2" customFormat="1" ht="24.2" customHeight="1">
      <c r="A179" s="31"/>
      <c r="B179" s="32"/>
      <c r="C179" s="193" t="s">
        <v>288</v>
      </c>
      <c r="D179" s="193" t="s">
        <v>169</v>
      </c>
      <c r="E179" s="194" t="s">
        <v>308</v>
      </c>
      <c r="F179" s="195" t="s">
        <v>309</v>
      </c>
      <c r="G179" s="196" t="s">
        <v>202</v>
      </c>
      <c r="H179" s="197">
        <v>3</v>
      </c>
      <c r="I179" s="198"/>
      <c r="J179" s="198"/>
      <c r="K179" s="199">
        <f>ROUND(P179*H179,2)</f>
        <v>0</v>
      </c>
      <c r="L179" s="200"/>
      <c r="M179" s="36"/>
      <c r="N179" s="201" t="s">
        <v>1</v>
      </c>
      <c r="O179" s="202" t="s">
        <v>37</v>
      </c>
      <c r="P179" s="203">
        <f>I179+J179</f>
        <v>0</v>
      </c>
      <c r="Q179" s="203">
        <f>ROUND(I179*H179,2)</f>
        <v>0</v>
      </c>
      <c r="R179" s="203">
        <f>ROUND(J179*H179,2)</f>
        <v>0</v>
      </c>
      <c r="S179" s="68"/>
      <c r="T179" s="204">
        <f>S179*H179</f>
        <v>0</v>
      </c>
      <c r="U179" s="204">
        <v>0</v>
      </c>
      <c r="V179" s="204">
        <f>U179*H179</f>
        <v>0</v>
      </c>
      <c r="W179" s="204">
        <v>0</v>
      </c>
      <c r="X179" s="205">
        <f>W179*H179</f>
        <v>0</v>
      </c>
      <c r="Y179" s="31"/>
      <c r="Z179" s="31"/>
      <c r="AA179" s="31"/>
      <c r="AB179" s="31"/>
      <c r="AC179" s="31"/>
      <c r="AD179" s="31"/>
      <c r="AE179" s="31"/>
      <c r="AR179" s="206" t="s">
        <v>81</v>
      </c>
      <c r="AT179" s="206" t="s">
        <v>169</v>
      </c>
      <c r="AU179" s="206" t="s">
        <v>81</v>
      </c>
      <c r="AY179" s="14" t="s">
        <v>167</v>
      </c>
      <c r="BE179" s="207">
        <f>IF(O179="základní",K179,0)</f>
        <v>0</v>
      </c>
      <c r="BF179" s="207">
        <f>IF(O179="snížená",K179,0)</f>
        <v>0</v>
      </c>
      <c r="BG179" s="207">
        <f>IF(O179="zákl. přenesená",K179,0)</f>
        <v>0</v>
      </c>
      <c r="BH179" s="207">
        <f>IF(O179="sníž. přenesená",K179,0)</f>
        <v>0</v>
      </c>
      <c r="BI179" s="207">
        <f>IF(O179="nulová",K179,0)</f>
        <v>0</v>
      </c>
      <c r="BJ179" s="14" t="s">
        <v>81</v>
      </c>
      <c r="BK179" s="207">
        <f>ROUND(P179*H179,2)</f>
        <v>0</v>
      </c>
      <c r="BL179" s="14" t="s">
        <v>81</v>
      </c>
      <c r="BM179" s="206" t="s">
        <v>1308</v>
      </c>
    </row>
    <row r="180" spans="1:65" s="2" customFormat="1" ht="39">
      <c r="A180" s="31"/>
      <c r="B180" s="32"/>
      <c r="C180" s="33"/>
      <c r="D180" s="208" t="s">
        <v>174</v>
      </c>
      <c r="E180" s="33"/>
      <c r="F180" s="209" t="s">
        <v>311</v>
      </c>
      <c r="G180" s="33"/>
      <c r="H180" s="33"/>
      <c r="I180" s="210"/>
      <c r="J180" s="210"/>
      <c r="K180" s="33"/>
      <c r="L180" s="33"/>
      <c r="M180" s="36"/>
      <c r="N180" s="211"/>
      <c r="O180" s="212"/>
      <c r="P180" s="68"/>
      <c r="Q180" s="68"/>
      <c r="R180" s="68"/>
      <c r="S180" s="68"/>
      <c r="T180" s="68"/>
      <c r="U180" s="68"/>
      <c r="V180" s="68"/>
      <c r="W180" s="68"/>
      <c r="X180" s="69"/>
      <c r="Y180" s="31"/>
      <c r="Z180" s="31"/>
      <c r="AA180" s="31"/>
      <c r="AB180" s="31"/>
      <c r="AC180" s="31"/>
      <c r="AD180" s="31"/>
      <c r="AE180" s="31"/>
      <c r="AT180" s="14" t="s">
        <v>174</v>
      </c>
      <c r="AU180" s="14" t="s">
        <v>81</v>
      </c>
    </row>
    <row r="181" spans="1:65" s="2" customFormat="1" ht="24.2" customHeight="1">
      <c r="A181" s="31"/>
      <c r="B181" s="32"/>
      <c r="C181" s="193" t="s">
        <v>293</v>
      </c>
      <c r="D181" s="193" t="s">
        <v>169</v>
      </c>
      <c r="E181" s="194" t="s">
        <v>313</v>
      </c>
      <c r="F181" s="195" t="s">
        <v>314</v>
      </c>
      <c r="G181" s="196" t="s">
        <v>202</v>
      </c>
      <c r="H181" s="197">
        <v>4</v>
      </c>
      <c r="I181" s="198"/>
      <c r="J181" s="198"/>
      <c r="K181" s="199">
        <f>ROUND(P181*H181,2)</f>
        <v>0</v>
      </c>
      <c r="L181" s="200"/>
      <c r="M181" s="36"/>
      <c r="N181" s="201" t="s">
        <v>1</v>
      </c>
      <c r="O181" s="202" t="s">
        <v>37</v>
      </c>
      <c r="P181" s="203">
        <f>I181+J181</f>
        <v>0</v>
      </c>
      <c r="Q181" s="203">
        <f>ROUND(I181*H181,2)</f>
        <v>0</v>
      </c>
      <c r="R181" s="203">
        <f>ROUND(J181*H181,2)</f>
        <v>0</v>
      </c>
      <c r="S181" s="68"/>
      <c r="T181" s="204">
        <f>S181*H181</f>
        <v>0</v>
      </c>
      <c r="U181" s="204">
        <v>0</v>
      </c>
      <c r="V181" s="204">
        <f>U181*H181</f>
        <v>0</v>
      </c>
      <c r="W181" s="204">
        <v>0</v>
      </c>
      <c r="X181" s="205">
        <f>W181*H181</f>
        <v>0</v>
      </c>
      <c r="Y181" s="31"/>
      <c r="Z181" s="31"/>
      <c r="AA181" s="31"/>
      <c r="AB181" s="31"/>
      <c r="AC181" s="31"/>
      <c r="AD181" s="31"/>
      <c r="AE181" s="31"/>
      <c r="AR181" s="206" t="s">
        <v>81</v>
      </c>
      <c r="AT181" s="206" t="s">
        <v>169</v>
      </c>
      <c r="AU181" s="206" t="s">
        <v>81</v>
      </c>
      <c r="AY181" s="14" t="s">
        <v>167</v>
      </c>
      <c r="BE181" s="207">
        <f>IF(O181="základní",K181,0)</f>
        <v>0</v>
      </c>
      <c r="BF181" s="207">
        <f>IF(O181="snížená",K181,0)</f>
        <v>0</v>
      </c>
      <c r="BG181" s="207">
        <f>IF(O181="zákl. přenesená",K181,0)</f>
        <v>0</v>
      </c>
      <c r="BH181" s="207">
        <f>IF(O181="sníž. přenesená",K181,0)</f>
        <v>0</v>
      </c>
      <c r="BI181" s="207">
        <f>IF(O181="nulová",K181,0)</f>
        <v>0</v>
      </c>
      <c r="BJ181" s="14" t="s">
        <v>81</v>
      </c>
      <c r="BK181" s="207">
        <f>ROUND(P181*H181,2)</f>
        <v>0</v>
      </c>
      <c r="BL181" s="14" t="s">
        <v>81</v>
      </c>
      <c r="BM181" s="206" t="s">
        <v>1309</v>
      </c>
    </row>
    <row r="182" spans="1:65" s="2" customFormat="1" ht="39">
      <c r="A182" s="31"/>
      <c r="B182" s="32"/>
      <c r="C182" s="33"/>
      <c r="D182" s="208" t="s">
        <v>174</v>
      </c>
      <c r="E182" s="33"/>
      <c r="F182" s="209" t="s">
        <v>316</v>
      </c>
      <c r="G182" s="33"/>
      <c r="H182" s="33"/>
      <c r="I182" s="210"/>
      <c r="J182" s="210"/>
      <c r="K182" s="33"/>
      <c r="L182" s="33"/>
      <c r="M182" s="36"/>
      <c r="N182" s="211"/>
      <c r="O182" s="212"/>
      <c r="P182" s="68"/>
      <c r="Q182" s="68"/>
      <c r="R182" s="68"/>
      <c r="S182" s="68"/>
      <c r="T182" s="68"/>
      <c r="U182" s="68"/>
      <c r="V182" s="68"/>
      <c r="W182" s="68"/>
      <c r="X182" s="69"/>
      <c r="Y182" s="31"/>
      <c r="Z182" s="31"/>
      <c r="AA182" s="31"/>
      <c r="AB182" s="31"/>
      <c r="AC182" s="31"/>
      <c r="AD182" s="31"/>
      <c r="AE182" s="31"/>
      <c r="AT182" s="14" t="s">
        <v>174</v>
      </c>
      <c r="AU182" s="14" t="s">
        <v>81</v>
      </c>
    </row>
    <row r="183" spans="1:65" s="2" customFormat="1" ht="14.45" customHeight="1">
      <c r="A183" s="31"/>
      <c r="B183" s="32"/>
      <c r="C183" s="193" t="s">
        <v>298</v>
      </c>
      <c r="D183" s="193" t="s">
        <v>169</v>
      </c>
      <c r="E183" s="194" t="s">
        <v>323</v>
      </c>
      <c r="F183" s="195" t="s">
        <v>324</v>
      </c>
      <c r="G183" s="196" t="s">
        <v>202</v>
      </c>
      <c r="H183" s="197">
        <v>14</v>
      </c>
      <c r="I183" s="198"/>
      <c r="J183" s="198"/>
      <c r="K183" s="199">
        <f>ROUND(P183*H183,2)</f>
        <v>0</v>
      </c>
      <c r="L183" s="200"/>
      <c r="M183" s="36"/>
      <c r="N183" s="201" t="s">
        <v>1</v>
      </c>
      <c r="O183" s="202" t="s">
        <v>37</v>
      </c>
      <c r="P183" s="203">
        <f>I183+J183</f>
        <v>0</v>
      </c>
      <c r="Q183" s="203">
        <f>ROUND(I183*H183,2)</f>
        <v>0</v>
      </c>
      <c r="R183" s="203">
        <f>ROUND(J183*H183,2)</f>
        <v>0</v>
      </c>
      <c r="S183" s="68"/>
      <c r="T183" s="204">
        <f>S183*H183</f>
        <v>0</v>
      </c>
      <c r="U183" s="204">
        <v>0</v>
      </c>
      <c r="V183" s="204">
        <f>U183*H183</f>
        <v>0</v>
      </c>
      <c r="W183" s="204">
        <v>0</v>
      </c>
      <c r="X183" s="205">
        <f>W183*H183</f>
        <v>0</v>
      </c>
      <c r="Y183" s="31"/>
      <c r="Z183" s="31"/>
      <c r="AA183" s="31"/>
      <c r="AB183" s="31"/>
      <c r="AC183" s="31"/>
      <c r="AD183" s="31"/>
      <c r="AE183" s="31"/>
      <c r="AR183" s="206" t="s">
        <v>81</v>
      </c>
      <c r="AT183" s="206" t="s">
        <v>169</v>
      </c>
      <c r="AU183" s="206" t="s">
        <v>81</v>
      </c>
      <c r="AY183" s="14" t="s">
        <v>167</v>
      </c>
      <c r="BE183" s="207">
        <f>IF(O183="základní",K183,0)</f>
        <v>0</v>
      </c>
      <c r="BF183" s="207">
        <f>IF(O183="snížená",K183,0)</f>
        <v>0</v>
      </c>
      <c r="BG183" s="207">
        <f>IF(O183="zákl. přenesená",K183,0)</f>
        <v>0</v>
      </c>
      <c r="BH183" s="207">
        <f>IF(O183="sníž. přenesená",K183,0)</f>
        <v>0</v>
      </c>
      <c r="BI183" s="207">
        <f>IF(O183="nulová",K183,0)</f>
        <v>0</v>
      </c>
      <c r="BJ183" s="14" t="s">
        <v>81</v>
      </c>
      <c r="BK183" s="207">
        <f>ROUND(P183*H183,2)</f>
        <v>0</v>
      </c>
      <c r="BL183" s="14" t="s">
        <v>81</v>
      </c>
      <c r="BM183" s="206" t="s">
        <v>1310</v>
      </c>
    </row>
    <row r="184" spans="1:65" s="2" customFormat="1" ht="48.75">
      <c r="A184" s="31"/>
      <c r="B184" s="32"/>
      <c r="C184" s="33"/>
      <c r="D184" s="208" t="s">
        <v>174</v>
      </c>
      <c r="E184" s="33"/>
      <c r="F184" s="209" t="s">
        <v>326</v>
      </c>
      <c r="G184" s="33"/>
      <c r="H184" s="33"/>
      <c r="I184" s="210"/>
      <c r="J184" s="210"/>
      <c r="K184" s="33"/>
      <c r="L184" s="33"/>
      <c r="M184" s="36"/>
      <c r="N184" s="211"/>
      <c r="O184" s="212"/>
      <c r="P184" s="68"/>
      <c r="Q184" s="68"/>
      <c r="R184" s="68"/>
      <c r="S184" s="68"/>
      <c r="T184" s="68"/>
      <c r="U184" s="68"/>
      <c r="V184" s="68"/>
      <c r="W184" s="68"/>
      <c r="X184" s="69"/>
      <c r="Y184" s="31"/>
      <c r="Z184" s="31"/>
      <c r="AA184" s="31"/>
      <c r="AB184" s="31"/>
      <c r="AC184" s="31"/>
      <c r="AD184" s="31"/>
      <c r="AE184" s="31"/>
      <c r="AT184" s="14" t="s">
        <v>174</v>
      </c>
      <c r="AU184" s="14" t="s">
        <v>81</v>
      </c>
    </row>
    <row r="185" spans="1:65" s="2" customFormat="1" ht="24.2" customHeight="1">
      <c r="A185" s="31"/>
      <c r="B185" s="32"/>
      <c r="C185" s="193" t="s">
        <v>303</v>
      </c>
      <c r="D185" s="193" t="s">
        <v>169</v>
      </c>
      <c r="E185" s="194" t="s">
        <v>328</v>
      </c>
      <c r="F185" s="195" t="s">
        <v>329</v>
      </c>
      <c r="G185" s="196" t="s">
        <v>202</v>
      </c>
      <c r="H185" s="197">
        <v>9</v>
      </c>
      <c r="I185" s="198"/>
      <c r="J185" s="198"/>
      <c r="K185" s="199">
        <f>ROUND(P185*H185,2)</f>
        <v>0</v>
      </c>
      <c r="L185" s="200"/>
      <c r="M185" s="36"/>
      <c r="N185" s="201" t="s">
        <v>1</v>
      </c>
      <c r="O185" s="202" t="s">
        <v>37</v>
      </c>
      <c r="P185" s="203">
        <f>I185+J185</f>
        <v>0</v>
      </c>
      <c r="Q185" s="203">
        <f>ROUND(I185*H185,2)</f>
        <v>0</v>
      </c>
      <c r="R185" s="203">
        <f>ROUND(J185*H185,2)</f>
        <v>0</v>
      </c>
      <c r="S185" s="68"/>
      <c r="T185" s="204">
        <f>S185*H185</f>
        <v>0</v>
      </c>
      <c r="U185" s="204">
        <v>0</v>
      </c>
      <c r="V185" s="204">
        <f>U185*H185</f>
        <v>0</v>
      </c>
      <c r="W185" s="204">
        <v>0</v>
      </c>
      <c r="X185" s="205">
        <f>W185*H185</f>
        <v>0</v>
      </c>
      <c r="Y185" s="31"/>
      <c r="Z185" s="31"/>
      <c r="AA185" s="31"/>
      <c r="AB185" s="31"/>
      <c r="AC185" s="31"/>
      <c r="AD185" s="31"/>
      <c r="AE185" s="31"/>
      <c r="AR185" s="206" t="s">
        <v>81</v>
      </c>
      <c r="AT185" s="206" t="s">
        <v>169</v>
      </c>
      <c r="AU185" s="206" t="s">
        <v>81</v>
      </c>
      <c r="AY185" s="14" t="s">
        <v>167</v>
      </c>
      <c r="BE185" s="207">
        <f>IF(O185="základní",K185,0)</f>
        <v>0</v>
      </c>
      <c r="BF185" s="207">
        <f>IF(O185="snížená",K185,0)</f>
        <v>0</v>
      </c>
      <c r="BG185" s="207">
        <f>IF(O185="zákl. přenesená",K185,0)</f>
        <v>0</v>
      </c>
      <c r="BH185" s="207">
        <f>IF(O185="sníž. přenesená",K185,0)</f>
        <v>0</v>
      </c>
      <c r="BI185" s="207">
        <f>IF(O185="nulová",K185,0)</f>
        <v>0</v>
      </c>
      <c r="BJ185" s="14" t="s">
        <v>81</v>
      </c>
      <c r="BK185" s="207">
        <f>ROUND(P185*H185,2)</f>
        <v>0</v>
      </c>
      <c r="BL185" s="14" t="s">
        <v>81</v>
      </c>
      <c r="BM185" s="206" t="s">
        <v>1311</v>
      </c>
    </row>
    <row r="186" spans="1:65" s="2" customFormat="1" ht="58.5">
      <c r="A186" s="31"/>
      <c r="B186" s="32"/>
      <c r="C186" s="33"/>
      <c r="D186" s="208" t="s">
        <v>174</v>
      </c>
      <c r="E186" s="33"/>
      <c r="F186" s="209" t="s">
        <v>331</v>
      </c>
      <c r="G186" s="33"/>
      <c r="H186" s="33"/>
      <c r="I186" s="210"/>
      <c r="J186" s="210"/>
      <c r="K186" s="33"/>
      <c r="L186" s="33"/>
      <c r="M186" s="36"/>
      <c r="N186" s="211"/>
      <c r="O186" s="212"/>
      <c r="P186" s="68"/>
      <c r="Q186" s="68"/>
      <c r="R186" s="68"/>
      <c r="S186" s="68"/>
      <c r="T186" s="68"/>
      <c r="U186" s="68"/>
      <c r="V186" s="68"/>
      <c r="W186" s="68"/>
      <c r="X186" s="69"/>
      <c r="Y186" s="31"/>
      <c r="Z186" s="31"/>
      <c r="AA186" s="31"/>
      <c r="AB186" s="31"/>
      <c r="AC186" s="31"/>
      <c r="AD186" s="31"/>
      <c r="AE186" s="31"/>
      <c r="AT186" s="14" t="s">
        <v>174</v>
      </c>
      <c r="AU186" s="14" t="s">
        <v>81</v>
      </c>
    </row>
    <row r="187" spans="1:65" s="2" customFormat="1" ht="24.2" customHeight="1">
      <c r="A187" s="31"/>
      <c r="B187" s="32"/>
      <c r="C187" s="193" t="s">
        <v>307</v>
      </c>
      <c r="D187" s="193" t="s">
        <v>169</v>
      </c>
      <c r="E187" s="194" t="s">
        <v>333</v>
      </c>
      <c r="F187" s="195" t="s">
        <v>334</v>
      </c>
      <c r="G187" s="196" t="s">
        <v>202</v>
      </c>
      <c r="H187" s="197">
        <v>4</v>
      </c>
      <c r="I187" s="198"/>
      <c r="J187" s="198"/>
      <c r="K187" s="199">
        <f>ROUND(P187*H187,2)</f>
        <v>0</v>
      </c>
      <c r="L187" s="200"/>
      <c r="M187" s="36"/>
      <c r="N187" s="201" t="s">
        <v>1</v>
      </c>
      <c r="O187" s="202" t="s">
        <v>37</v>
      </c>
      <c r="P187" s="203">
        <f>I187+J187</f>
        <v>0</v>
      </c>
      <c r="Q187" s="203">
        <f>ROUND(I187*H187,2)</f>
        <v>0</v>
      </c>
      <c r="R187" s="203">
        <f>ROUND(J187*H187,2)</f>
        <v>0</v>
      </c>
      <c r="S187" s="68"/>
      <c r="T187" s="204">
        <f>S187*H187</f>
        <v>0</v>
      </c>
      <c r="U187" s="204">
        <v>0</v>
      </c>
      <c r="V187" s="204">
        <f>U187*H187</f>
        <v>0</v>
      </c>
      <c r="W187" s="204">
        <v>0</v>
      </c>
      <c r="X187" s="205">
        <f>W187*H187</f>
        <v>0</v>
      </c>
      <c r="Y187" s="31"/>
      <c r="Z187" s="31"/>
      <c r="AA187" s="31"/>
      <c r="AB187" s="31"/>
      <c r="AC187" s="31"/>
      <c r="AD187" s="31"/>
      <c r="AE187" s="31"/>
      <c r="AR187" s="206" t="s">
        <v>81</v>
      </c>
      <c r="AT187" s="206" t="s">
        <v>169</v>
      </c>
      <c r="AU187" s="206" t="s">
        <v>81</v>
      </c>
      <c r="AY187" s="14" t="s">
        <v>167</v>
      </c>
      <c r="BE187" s="207">
        <f>IF(O187="základní",K187,0)</f>
        <v>0</v>
      </c>
      <c r="BF187" s="207">
        <f>IF(O187="snížená",K187,0)</f>
        <v>0</v>
      </c>
      <c r="BG187" s="207">
        <f>IF(O187="zákl. přenesená",K187,0)</f>
        <v>0</v>
      </c>
      <c r="BH187" s="207">
        <f>IF(O187="sníž. přenesená",K187,0)</f>
        <v>0</v>
      </c>
      <c r="BI187" s="207">
        <f>IF(O187="nulová",K187,0)</f>
        <v>0</v>
      </c>
      <c r="BJ187" s="14" t="s">
        <v>81</v>
      </c>
      <c r="BK187" s="207">
        <f>ROUND(P187*H187,2)</f>
        <v>0</v>
      </c>
      <c r="BL187" s="14" t="s">
        <v>81</v>
      </c>
      <c r="BM187" s="206" t="s">
        <v>1312</v>
      </c>
    </row>
    <row r="188" spans="1:65" s="2" customFormat="1" ht="58.5">
      <c r="A188" s="31"/>
      <c r="B188" s="32"/>
      <c r="C188" s="33"/>
      <c r="D188" s="208" t="s">
        <v>174</v>
      </c>
      <c r="E188" s="33"/>
      <c r="F188" s="209" t="s">
        <v>336</v>
      </c>
      <c r="G188" s="33"/>
      <c r="H188" s="33"/>
      <c r="I188" s="210"/>
      <c r="J188" s="210"/>
      <c r="K188" s="33"/>
      <c r="L188" s="33"/>
      <c r="M188" s="36"/>
      <c r="N188" s="211"/>
      <c r="O188" s="212"/>
      <c r="P188" s="68"/>
      <c r="Q188" s="68"/>
      <c r="R188" s="68"/>
      <c r="S188" s="68"/>
      <c r="T188" s="68"/>
      <c r="U188" s="68"/>
      <c r="V188" s="68"/>
      <c r="W188" s="68"/>
      <c r="X188" s="69"/>
      <c r="Y188" s="31"/>
      <c r="Z188" s="31"/>
      <c r="AA188" s="31"/>
      <c r="AB188" s="31"/>
      <c r="AC188" s="31"/>
      <c r="AD188" s="31"/>
      <c r="AE188" s="31"/>
      <c r="AT188" s="14" t="s">
        <v>174</v>
      </c>
      <c r="AU188" s="14" t="s">
        <v>81</v>
      </c>
    </row>
    <row r="189" spans="1:65" s="2" customFormat="1" ht="24.2" customHeight="1">
      <c r="A189" s="31"/>
      <c r="B189" s="32"/>
      <c r="C189" s="213" t="s">
        <v>312</v>
      </c>
      <c r="D189" s="213" t="s">
        <v>199</v>
      </c>
      <c r="E189" s="214" t="s">
        <v>343</v>
      </c>
      <c r="F189" s="215" t="s">
        <v>344</v>
      </c>
      <c r="G189" s="216" t="s">
        <v>172</v>
      </c>
      <c r="H189" s="217">
        <v>20</v>
      </c>
      <c r="I189" s="218"/>
      <c r="J189" s="219"/>
      <c r="K189" s="220">
        <f>ROUND(P189*H189,2)</f>
        <v>0</v>
      </c>
      <c r="L189" s="219"/>
      <c r="M189" s="221"/>
      <c r="N189" s="222" t="s">
        <v>1</v>
      </c>
      <c r="O189" s="202" t="s">
        <v>37</v>
      </c>
      <c r="P189" s="203">
        <f>I189+J189</f>
        <v>0</v>
      </c>
      <c r="Q189" s="203">
        <f>ROUND(I189*H189,2)</f>
        <v>0</v>
      </c>
      <c r="R189" s="203">
        <f>ROUND(J189*H189,2)</f>
        <v>0</v>
      </c>
      <c r="S189" s="68"/>
      <c r="T189" s="204">
        <f>S189*H189</f>
        <v>0</v>
      </c>
      <c r="U189" s="204">
        <v>0</v>
      </c>
      <c r="V189" s="204">
        <f>U189*H189</f>
        <v>0</v>
      </c>
      <c r="W189" s="204">
        <v>0</v>
      </c>
      <c r="X189" s="205">
        <f>W189*H189</f>
        <v>0</v>
      </c>
      <c r="Y189" s="31"/>
      <c r="Z189" s="31"/>
      <c r="AA189" s="31"/>
      <c r="AB189" s="31"/>
      <c r="AC189" s="31"/>
      <c r="AD189" s="31"/>
      <c r="AE189" s="31"/>
      <c r="AR189" s="206" t="s">
        <v>218</v>
      </c>
      <c r="AT189" s="206" t="s">
        <v>199</v>
      </c>
      <c r="AU189" s="206" t="s">
        <v>81</v>
      </c>
      <c r="AY189" s="14" t="s">
        <v>167</v>
      </c>
      <c r="BE189" s="207">
        <f>IF(O189="základní",K189,0)</f>
        <v>0</v>
      </c>
      <c r="BF189" s="207">
        <f>IF(O189="snížená",K189,0)</f>
        <v>0</v>
      </c>
      <c r="BG189" s="207">
        <f>IF(O189="zákl. přenesená",K189,0)</f>
        <v>0</v>
      </c>
      <c r="BH189" s="207">
        <f>IF(O189="sníž. přenesená",K189,0)</f>
        <v>0</v>
      </c>
      <c r="BI189" s="207">
        <f>IF(O189="nulová",K189,0)</f>
        <v>0</v>
      </c>
      <c r="BJ189" s="14" t="s">
        <v>81</v>
      </c>
      <c r="BK189" s="207">
        <f>ROUND(P189*H189,2)</f>
        <v>0</v>
      </c>
      <c r="BL189" s="14" t="s">
        <v>218</v>
      </c>
      <c r="BM189" s="206" t="s">
        <v>1313</v>
      </c>
    </row>
    <row r="190" spans="1:65" s="2" customFormat="1" ht="19.5">
      <c r="A190" s="31"/>
      <c r="B190" s="32"/>
      <c r="C190" s="33"/>
      <c r="D190" s="208" t="s">
        <v>174</v>
      </c>
      <c r="E190" s="33"/>
      <c r="F190" s="209" t="s">
        <v>344</v>
      </c>
      <c r="G190" s="33"/>
      <c r="H190" s="33"/>
      <c r="I190" s="210"/>
      <c r="J190" s="210"/>
      <c r="K190" s="33"/>
      <c r="L190" s="33"/>
      <c r="M190" s="36"/>
      <c r="N190" s="211"/>
      <c r="O190" s="212"/>
      <c r="P190" s="68"/>
      <c r="Q190" s="68"/>
      <c r="R190" s="68"/>
      <c r="S190" s="68"/>
      <c r="T190" s="68"/>
      <c r="U190" s="68"/>
      <c r="V190" s="68"/>
      <c r="W190" s="68"/>
      <c r="X190" s="69"/>
      <c r="Y190" s="31"/>
      <c r="Z190" s="31"/>
      <c r="AA190" s="31"/>
      <c r="AB190" s="31"/>
      <c r="AC190" s="31"/>
      <c r="AD190" s="31"/>
      <c r="AE190" s="31"/>
      <c r="AT190" s="14" t="s">
        <v>174</v>
      </c>
      <c r="AU190" s="14" t="s">
        <v>81</v>
      </c>
    </row>
    <row r="191" spans="1:65" s="2" customFormat="1" ht="24.2" customHeight="1">
      <c r="A191" s="31"/>
      <c r="B191" s="32"/>
      <c r="C191" s="213" t="s">
        <v>317</v>
      </c>
      <c r="D191" s="213" t="s">
        <v>199</v>
      </c>
      <c r="E191" s="214" t="s">
        <v>1314</v>
      </c>
      <c r="F191" s="215" t="s">
        <v>1315</v>
      </c>
      <c r="G191" s="216" t="s">
        <v>172</v>
      </c>
      <c r="H191" s="217">
        <v>50</v>
      </c>
      <c r="I191" s="218"/>
      <c r="J191" s="219"/>
      <c r="K191" s="220">
        <f>ROUND(P191*H191,2)</f>
        <v>0</v>
      </c>
      <c r="L191" s="219"/>
      <c r="M191" s="221"/>
      <c r="N191" s="222" t="s">
        <v>1</v>
      </c>
      <c r="O191" s="202" t="s">
        <v>37</v>
      </c>
      <c r="P191" s="203">
        <f>I191+J191</f>
        <v>0</v>
      </c>
      <c r="Q191" s="203">
        <f>ROUND(I191*H191,2)</f>
        <v>0</v>
      </c>
      <c r="R191" s="203">
        <f>ROUND(J191*H191,2)</f>
        <v>0</v>
      </c>
      <c r="S191" s="68"/>
      <c r="T191" s="204">
        <f>S191*H191</f>
        <v>0</v>
      </c>
      <c r="U191" s="204">
        <v>0</v>
      </c>
      <c r="V191" s="204">
        <f>U191*H191</f>
        <v>0</v>
      </c>
      <c r="W191" s="204">
        <v>0</v>
      </c>
      <c r="X191" s="205">
        <f>W191*H191</f>
        <v>0</v>
      </c>
      <c r="Y191" s="31"/>
      <c r="Z191" s="31"/>
      <c r="AA191" s="31"/>
      <c r="AB191" s="31"/>
      <c r="AC191" s="31"/>
      <c r="AD191" s="31"/>
      <c r="AE191" s="31"/>
      <c r="AR191" s="206" t="s">
        <v>218</v>
      </c>
      <c r="AT191" s="206" t="s">
        <v>199</v>
      </c>
      <c r="AU191" s="206" t="s">
        <v>81</v>
      </c>
      <c r="AY191" s="14" t="s">
        <v>167</v>
      </c>
      <c r="BE191" s="207">
        <f>IF(O191="základní",K191,0)</f>
        <v>0</v>
      </c>
      <c r="BF191" s="207">
        <f>IF(O191="snížená",K191,0)</f>
        <v>0</v>
      </c>
      <c r="BG191" s="207">
        <f>IF(O191="zákl. přenesená",K191,0)</f>
        <v>0</v>
      </c>
      <c r="BH191" s="207">
        <f>IF(O191="sníž. přenesená",K191,0)</f>
        <v>0</v>
      </c>
      <c r="BI191" s="207">
        <f>IF(O191="nulová",K191,0)</f>
        <v>0</v>
      </c>
      <c r="BJ191" s="14" t="s">
        <v>81</v>
      </c>
      <c r="BK191" s="207">
        <f>ROUND(P191*H191,2)</f>
        <v>0</v>
      </c>
      <c r="BL191" s="14" t="s">
        <v>218</v>
      </c>
      <c r="BM191" s="206" t="s">
        <v>1316</v>
      </c>
    </row>
    <row r="192" spans="1:65" s="2" customFormat="1" ht="19.5">
      <c r="A192" s="31"/>
      <c r="B192" s="32"/>
      <c r="C192" s="33"/>
      <c r="D192" s="208" t="s">
        <v>174</v>
      </c>
      <c r="E192" s="33"/>
      <c r="F192" s="209" t="s">
        <v>1315</v>
      </c>
      <c r="G192" s="33"/>
      <c r="H192" s="33"/>
      <c r="I192" s="210"/>
      <c r="J192" s="210"/>
      <c r="K192" s="33"/>
      <c r="L192" s="33"/>
      <c r="M192" s="36"/>
      <c r="N192" s="211"/>
      <c r="O192" s="212"/>
      <c r="P192" s="68"/>
      <c r="Q192" s="68"/>
      <c r="R192" s="68"/>
      <c r="S192" s="68"/>
      <c r="T192" s="68"/>
      <c r="U192" s="68"/>
      <c r="V192" s="68"/>
      <c r="W192" s="68"/>
      <c r="X192" s="69"/>
      <c r="Y192" s="31"/>
      <c r="Z192" s="31"/>
      <c r="AA192" s="31"/>
      <c r="AB192" s="31"/>
      <c r="AC192" s="31"/>
      <c r="AD192" s="31"/>
      <c r="AE192" s="31"/>
      <c r="AT192" s="14" t="s">
        <v>174</v>
      </c>
      <c r="AU192" s="14" t="s">
        <v>81</v>
      </c>
    </row>
    <row r="193" spans="1:65" s="2" customFormat="1" ht="24.2" customHeight="1">
      <c r="A193" s="31"/>
      <c r="B193" s="32"/>
      <c r="C193" s="213" t="s">
        <v>322</v>
      </c>
      <c r="D193" s="213" t="s">
        <v>199</v>
      </c>
      <c r="E193" s="214" t="s">
        <v>347</v>
      </c>
      <c r="F193" s="215" t="s">
        <v>348</v>
      </c>
      <c r="G193" s="216" t="s">
        <v>172</v>
      </c>
      <c r="H193" s="217">
        <v>25</v>
      </c>
      <c r="I193" s="218"/>
      <c r="J193" s="219"/>
      <c r="K193" s="220">
        <f>ROUND(P193*H193,2)</f>
        <v>0</v>
      </c>
      <c r="L193" s="219"/>
      <c r="M193" s="221"/>
      <c r="N193" s="222" t="s">
        <v>1</v>
      </c>
      <c r="O193" s="202" t="s">
        <v>37</v>
      </c>
      <c r="P193" s="203">
        <f>I193+J193</f>
        <v>0</v>
      </c>
      <c r="Q193" s="203">
        <f>ROUND(I193*H193,2)</f>
        <v>0</v>
      </c>
      <c r="R193" s="203">
        <f>ROUND(J193*H193,2)</f>
        <v>0</v>
      </c>
      <c r="S193" s="68"/>
      <c r="T193" s="204">
        <f>S193*H193</f>
        <v>0</v>
      </c>
      <c r="U193" s="204">
        <v>0</v>
      </c>
      <c r="V193" s="204">
        <f>U193*H193</f>
        <v>0</v>
      </c>
      <c r="W193" s="204">
        <v>0</v>
      </c>
      <c r="X193" s="205">
        <f>W193*H193</f>
        <v>0</v>
      </c>
      <c r="Y193" s="31"/>
      <c r="Z193" s="31"/>
      <c r="AA193" s="31"/>
      <c r="AB193" s="31"/>
      <c r="AC193" s="31"/>
      <c r="AD193" s="31"/>
      <c r="AE193" s="31"/>
      <c r="AR193" s="206" t="s">
        <v>83</v>
      </c>
      <c r="AT193" s="206" t="s">
        <v>199</v>
      </c>
      <c r="AU193" s="206" t="s">
        <v>81</v>
      </c>
      <c r="AY193" s="14" t="s">
        <v>167</v>
      </c>
      <c r="BE193" s="207">
        <f>IF(O193="základní",K193,0)</f>
        <v>0</v>
      </c>
      <c r="BF193" s="207">
        <f>IF(O193="snížená",K193,0)</f>
        <v>0</v>
      </c>
      <c r="BG193" s="207">
        <f>IF(O193="zákl. přenesená",K193,0)</f>
        <v>0</v>
      </c>
      <c r="BH193" s="207">
        <f>IF(O193="sníž. přenesená",K193,0)</f>
        <v>0</v>
      </c>
      <c r="BI193" s="207">
        <f>IF(O193="nulová",K193,0)</f>
        <v>0</v>
      </c>
      <c r="BJ193" s="14" t="s">
        <v>81</v>
      </c>
      <c r="BK193" s="207">
        <f>ROUND(P193*H193,2)</f>
        <v>0</v>
      </c>
      <c r="BL193" s="14" t="s">
        <v>81</v>
      </c>
      <c r="BM193" s="206" t="s">
        <v>1317</v>
      </c>
    </row>
    <row r="194" spans="1:65" s="2" customFormat="1" ht="19.5">
      <c r="A194" s="31"/>
      <c r="B194" s="32"/>
      <c r="C194" s="33"/>
      <c r="D194" s="208" t="s">
        <v>174</v>
      </c>
      <c r="E194" s="33"/>
      <c r="F194" s="209" t="s">
        <v>348</v>
      </c>
      <c r="G194" s="33"/>
      <c r="H194" s="33"/>
      <c r="I194" s="210"/>
      <c r="J194" s="210"/>
      <c r="K194" s="33"/>
      <c r="L194" s="33"/>
      <c r="M194" s="36"/>
      <c r="N194" s="211"/>
      <c r="O194" s="212"/>
      <c r="P194" s="68"/>
      <c r="Q194" s="68"/>
      <c r="R194" s="68"/>
      <c r="S194" s="68"/>
      <c r="T194" s="68"/>
      <c r="U194" s="68"/>
      <c r="V194" s="68"/>
      <c r="W194" s="68"/>
      <c r="X194" s="69"/>
      <c r="Y194" s="31"/>
      <c r="Z194" s="31"/>
      <c r="AA194" s="31"/>
      <c r="AB194" s="31"/>
      <c r="AC194" s="31"/>
      <c r="AD194" s="31"/>
      <c r="AE194" s="31"/>
      <c r="AT194" s="14" t="s">
        <v>174</v>
      </c>
      <c r="AU194" s="14" t="s">
        <v>81</v>
      </c>
    </row>
    <row r="195" spans="1:65" s="2" customFormat="1" ht="24.2" customHeight="1">
      <c r="A195" s="31"/>
      <c r="B195" s="32"/>
      <c r="C195" s="213" t="s">
        <v>327</v>
      </c>
      <c r="D195" s="213" t="s">
        <v>199</v>
      </c>
      <c r="E195" s="214" t="s">
        <v>351</v>
      </c>
      <c r="F195" s="215" t="s">
        <v>352</v>
      </c>
      <c r="G195" s="216" t="s">
        <v>172</v>
      </c>
      <c r="H195" s="217">
        <v>40</v>
      </c>
      <c r="I195" s="218"/>
      <c r="J195" s="219"/>
      <c r="K195" s="220">
        <f>ROUND(P195*H195,2)</f>
        <v>0</v>
      </c>
      <c r="L195" s="219"/>
      <c r="M195" s="221"/>
      <c r="N195" s="222" t="s">
        <v>1</v>
      </c>
      <c r="O195" s="202" t="s">
        <v>37</v>
      </c>
      <c r="P195" s="203">
        <f>I195+J195</f>
        <v>0</v>
      </c>
      <c r="Q195" s="203">
        <f>ROUND(I195*H195,2)</f>
        <v>0</v>
      </c>
      <c r="R195" s="203">
        <f>ROUND(J195*H195,2)</f>
        <v>0</v>
      </c>
      <c r="S195" s="68"/>
      <c r="T195" s="204">
        <f>S195*H195</f>
        <v>0</v>
      </c>
      <c r="U195" s="204">
        <v>0</v>
      </c>
      <c r="V195" s="204">
        <f>U195*H195</f>
        <v>0</v>
      </c>
      <c r="W195" s="204">
        <v>0</v>
      </c>
      <c r="X195" s="205">
        <f>W195*H195</f>
        <v>0</v>
      </c>
      <c r="Y195" s="31"/>
      <c r="Z195" s="31"/>
      <c r="AA195" s="31"/>
      <c r="AB195" s="31"/>
      <c r="AC195" s="31"/>
      <c r="AD195" s="31"/>
      <c r="AE195" s="31"/>
      <c r="AR195" s="206" t="s">
        <v>83</v>
      </c>
      <c r="AT195" s="206" t="s">
        <v>199</v>
      </c>
      <c r="AU195" s="206" t="s">
        <v>81</v>
      </c>
      <c r="AY195" s="14" t="s">
        <v>167</v>
      </c>
      <c r="BE195" s="207">
        <f>IF(O195="základní",K195,0)</f>
        <v>0</v>
      </c>
      <c r="BF195" s="207">
        <f>IF(O195="snížená",K195,0)</f>
        <v>0</v>
      </c>
      <c r="BG195" s="207">
        <f>IF(O195="zákl. přenesená",K195,0)</f>
        <v>0</v>
      </c>
      <c r="BH195" s="207">
        <f>IF(O195="sníž. přenesená",K195,0)</f>
        <v>0</v>
      </c>
      <c r="BI195" s="207">
        <f>IF(O195="nulová",K195,0)</f>
        <v>0</v>
      </c>
      <c r="BJ195" s="14" t="s">
        <v>81</v>
      </c>
      <c r="BK195" s="207">
        <f>ROUND(P195*H195,2)</f>
        <v>0</v>
      </c>
      <c r="BL195" s="14" t="s">
        <v>81</v>
      </c>
      <c r="BM195" s="206" t="s">
        <v>1318</v>
      </c>
    </row>
    <row r="196" spans="1:65" s="2" customFormat="1" ht="19.5">
      <c r="A196" s="31"/>
      <c r="B196" s="32"/>
      <c r="C196" s="33"/>
      <c r="D196" s="208" t="s">
        <v>174</v>
      </c>
      <c r="E196" s="33"/>
      <c r="F196" s="209" t="s">
        <v>352</v>
      </c>
      <c r="G196" s="33"/>
      <c r="H196" s="33"/>
      <c r="I196" s="210"/>
      <c r="J196" s="210"/>
      <c r="K196" s="33"/>
      <c r="L196" s="33"/>
      <c r="M196" s="36"/>
      <c r="N196" s="211"/>
      <c r="O196" s="212"/>
      <c r="P196" s="68"/>
      <c r="Q196" s="68"/>
      <c r="R196" s="68"/>
      <c r="S196" s="68"/>
      <c r="T196" s="68"/>
      <c r="U196" s="68"/>
      <c r="V196" s="68"/>
      <c r="W196" s="68"/>
      <c r="X196" s="69"/>
      <c r="Y196" s="31"/>
      <c r="Z196" s="31"/>
      <c r="AA196" s="31"/>
      <c r="AB196" s="31"/>
      <c r="AC196" s="31"/>
      <c r="AD196" s="31"/>
      <c r="AE196" s="31"/>
      <c r="AT196" s="14" t="s">
        <v>174</v>
      </c>
      <c r="AU196" s="14" t="s">
        <v>81</v>
      </c>
    </row>
    <row r="197" spans="1:65" s="2" customFormat="1" ht="49.15" customHeight="1">
      <c r="A197" s="31"/>
      <c r="B197" s="32"/>
      <c r="C197" s="213" t="s">
        <v>332</v>
      </c>
      <c r="D197" s="213" t="s">
        <v>199</v>
      </c>
      <c r="E197" s="214" t="s">
        <v>363</v>
      </c>
      <c r="F197" s="215" t="s">
        <v>364</v>
      </c>
      <c r="G197" s="216" t="s">
        <v>202</v>
      </c>
      <c r="H197" s="217">
        <v>11</v>
      </c>
      <c r="I197" s="218"/>
      <c r="J197" s="219"/>
      <c r="K197" s="220">
        <f>ROUND(P197*H197,2)</f>
        <v>0</v>
      </c>
      <c r="L197" s="219"/>
      <c r="M197" s="221"/>
      <c r="N197" s="222" t="s">
        <v>1</v>
      </c>
      <c r="O197" s="202" t="s">
        <v>37</v>
      </c>
      <c r="P197" s="203">
        <f>I197+J197</f>
        <v>0</v>
      </c>
      <c r="Q197" s="203">
        <f>ROUND(I197*H197,2)</f>
        <v>0</v>
      </c>
      <c r="R197" s="203">
        <f>ROUND(J197*H197,2)</f>
        <v>0</v>
      </c>
      <c r="S197" s="68"/>
      <c r="T197" s="204">
        <f>S197*H197</f>
        <v>0</v>
      </c>
      <c r="U197" s="204">
        <v>0</v>
      </c>
      <c r="V197" s="204">
        <f>U197*H197</f>
        <v>0</v>
      </c>
      <c r="W197" s="204">
        <v>0</v>
      </c>
      <c r="X197" s="205">
        <f>W197*H197</f>
        <v>0</v>
      </c>
      <c r="Y197" s="31"/>
      <c r="Z197" s="31"/>
      <c r="AA197" s="31"/>
      <c r="AB197" s="31"/>
      <c r="AC197" s="31"/>
      <c r="AD197" s="31"/>
      <c r="AE197" s="31"/>
      <c r="AR197" s="206" t="s">
        <v>83</v>
      </c>
      <c r="AT197" s="206" t="s">
        <v>199</v>
      </c>
      <c r="AU197" s="206" t="s">
        <v>81</v>
      </c>
      <c r="AY197" s="14" t="s">
        <v>167</v>
      </c>
      <c r="BE197" s="207">
        <f>IF(O197="základní",K197,0)</f>
        <v>0</v>
      </c>
      <c r="BF197" s="207">
        <f>IF(O197="snížená",K197,0)</f>
        <v>0</v>
      </c>
      <c r="BG197" s="207">
        <f>IF(O197="zákl. přenesená",K197,0)</f>
        <v>0</v>
      </c>
      <c r="BH197" s="207">
        <f>IF(O197="sníž. přenesená",K197,0)</f>
        <v>0</v>
      </c>
      <c r="BI197" s="207">
        <f>IF(O197="nulová",K197,0)</f>
        <v>0</v>
      </c>
      <c r="BJ197" s="14" t="s">
        <v>81</v>
      </c>
      <c r="BK197" s="207">
        <f>ROUND(P197*H197,2)</f>
        <v>0</v>
      </c>
      <c r="BL197" s="14" t="s">
        <v>81</v>
      </c>
      <c r="BM197" s="206" t="s">
        <v>1319</v>
      </c>
    </row>
    <row r="198" spans="1:65" s="2" customFormat="1" ht="29.25">
      <c r="A198" s="31"/>
      <c r="B198" s="32"/>
      <c r="C198" s="33"/>
      <c r="D198" s="208" t="s">
        <v>174</v>
      </c>
      <c r="E198" s="33"/>
      <c r="F198" s="209" t="s">
        <v>364</v>
      </c>
      <c r="G198" s="33"/>
      <c r="H198" s="33"/>
      <c r="I198" s="210"/>
      <c r="J198" s="210"/>
      <c r="K198" s="33"/>
      <c r="L198" s="33"/>
      <c r="M198" s="36"/>
      <c r="N198" s="211"/>
      <c r="O198" s="212"/>
      <c r="P198" s="68"/>
      <c r="Q198" s="68"/>
      <c r="R198" s="68"/>
      <c r="S198" s="68"/>
      <c r="T198" s="68"/>
      <c r="U198" s="68"/>
      <c r="V198" s="68"/>
      <c r="W198" s="68"/>
      <c r="X198" s="69"/>
      <c r="Y198" s="31"/>
      <c r="Z198" s="31"/>
      <c r="AA198" s="31"/>
      <c r="AB198" s="31"/>
      <c r="AC198" s="31"/>
      <c r="AD198" s="31"/>
      <c r="AE198" s="31"/>
      <c r="AT198" s="14" t="s">
        <v>174</v>
      </c>
      <c r="AU198" s="14" t="s">
        <v>81</v>
      </c>
    </row>
    <row r="199" spans="1:65" s="2" customFormat="1" ht="37.9" customHeight="1">
      <c r="A199" s="31"/>
      <c r="B199" s="32"/>
      <c r="C199" s="193" t="s">
        <v>337</v>
      </c>
      <c r="D199" s="193" t="s">
        <v>169</v>
      </c>
      <c r="E199" s="194" t="s">
        <v>372</v>
      </c>
      <c r="F199" s="195" t="s">
        <v>373</v>
      </c>
      <c r="G199" s="196" t="s">
        <v>202</v>
      </c>
      <c r="H199" s="197">
        <v>1</v>
      </c>
      <c r="I199" s="198"/>
      <c r="J199" s="198"/>
      <c r="K199" s="199">
        <f>ROUND(P199*H199,2)</f>
        <v>0</v>
      </c>
      <c r="L199" s="200"/>
      <c r="M199" s="36"/>
      <c r="N199" s="201" t="s">
        <v>1</v>
      </c>
      <c r="O199" s="202" t="s">
        <v>37</v>
      </c>
      <c r="P199" s="203">
        <f>I199+J199</f>
        <v>0</v>
      </c>
      <c r="Q199" s="203">
        <f>ROUND(I199*H199,2)</f>
        <v>0</v>
      </c>
      <c r="R199" s="203">
        <f>ROUND(J199*H199,2)</f>
        <v>0</v>
      </c>
      <c r="S199" s="68"/>
      <c r="T199" s="204">
        <f>S199*H199</f>
        <v>0</v>
      </c>
      <c r="U199" s="204">
        <v>0</v>
      </c>
      <c r="V199" s="204">
        <f>U199*H199</f>
        <v>0</v>
      </c>
      <c r="W199" s="204">
        <v>0</v>
      </c>
      <c r="X199" s="205">
        <f>W199*H199</f>
        <v>0</v>
      </c>
      <c r="Y199" s="31"/>
      <c r="Z199" s="31"/>
      <c r="AA199" s="31"/>
      <c r="AB199" s="31"/>
      <c r="AC199" s="31"/>
      <c r="AD199" s="31"/>
      <c r="AE199" s="31"/>
      <c r="AR199" s="206" t="s">
        <v>81</v>
      </c>
      <c r="AT199" s="206" t="s">
        <v>169</v>
      </c>
      <c r="AU199" s="206" t="s">
        <v>81</v>
      </c>
      <c r="AY199" s="14" t="s">
        <v>167</v>
      </c>
      <c r="BE199" s="207">
        <f>IF(O199="základní",K199,0)</f>
        <v>0</v>
      </c>
      <c r="BF199" s="207">
        <f>IF(O199="snížená",K199,0)</f>
        <v>0</v>
      </c>
      <c r="BG199" s="207">
        <f>IF(O199="zákl. přenesená",K199,0)</f>
        <v>0</v>
      </c>
      <c r="BH199" s="207">
        <f>IF(O199="sníž. přenesená",K199,0)</f>
        <v>0</v>
      </c>
      <c r="BI199" s="207">
        <f>IF(O199="nulová",K199,0)</f>
        <v>0</v>
      </c>
      <c r="BJ199" s="14" t="s">
        <v>81</v>
      </c>
      <c r="BK199" s="207">
        <f>ROUND(P199*H199,2)</f>
        <v>0</v>
      </c>
      <c r="BL199" s="14" t="s">
        <v>81</v>
      </c>
      <c r="BM199" s="206" t="s">
        <v>1320</v>
      </c>
    </row>
    <row r="200" spans="1:65" s="2" customFormat="1" ht="48.75">
      <c r="A200" s="31"/>
      <c r="B200" s="32"/>
      <c r="C200" s="33"/>
      <c r="D200" s="208" t="s">
        <v>174</v>
      </c>
      <c r="E200" s="33"/>
      <c r="F200" s="209" t="s">
        <v>375</v>
      </c>
      <c r="G200" s="33"/>
      <c r="H200" s="33"/>
      <c r="I200" s="210"/>
      <c r="J200" s="210"/>
      <c r="K200" s="33"/>
      <c r="L200" s="33"/>
      <c r="M200" s="36"/>
      <c r="N200" s="211"/>
      <c r="O200" s="212"/>
      <c r="P200" s="68"/>
      <c r="Q200" s="68"/>
      <c r="R200" s="68"/>
      <c r="S200" s="68"/>
      <c r="T200" s="68"/>
      <c r="U200" s="68"/>
      <c r="V200" s="68"/>
      <c r="W200" s="68"/>
      <c r="X200" s="69"/>
      <c r="Y200" s="31"/>
      <c r="Z200" s="31"/>
      <c r="AA200" s="31"/>
      <c r="AB200" s="31"/>
      <c r="AC200" s="31"/>
      <c r="AD200" s="31"/>
      <c r="AE200" s="31"/>
      <c r="AT200" s="14" t="s">
        <v>174</v>
      </c>
      <c r="AU200" s="14" t="s">
        <v>81</v>
      </c>
    </row>
    <row r="201" spans="1:65" s="2" customFormat="1" ht="37.9" customHeight="1">
      <c r="A201" s="31"/>
      <c r="B201" s="32"/>
      <c r="C201" s="193" t="s">
        <v>342</v>
      </c>
      <c r="D201" s="193" t="s">
        <v>169</v>
      </c>
      <c r="E201" s="194" t="s">
        <v>377</v>
      </c>
      <c r="F201" s="195" t="s">
        <v>378</v>
      </c>
      <c r="G201" s="196" t="s">
        <v>202</v>
      </c>
      <c r="H201" s="197">
        <v>1</v>
      </c>
      <c r="I201" s="198"/>
      <c r="J201" s="198"/>
      <c r="K201" s="199">
        <f>ROUND(P201*H201,2)</f>
        <v>0</v>
      </c>
      <c r="L201" s="200"/>
      <c r="M201" s="36"/>
      <c r="N201" s="201" t="s">
        <v>1</v>
      </c>
      <c r="O201" s="202" t="s">
        <v>37</v>
      </c>
      <c r="P201" s="203">
        <f>I201+J201</f>
        <v>0</v>
      </c>
      <c r="Q201" s="203">
        <f>ROUND(I201*H201,2)</f>
        <v>0</v>
      </c>
      <c r="R201" s="203">
        <f>ROUND(J201*H201,2)</f>
        <v>0</v>
      </c>
      <c r="S201" s="68"/>
      <c r="T201" s="204">
        <f>S201*H201</f>
        <v>0</v>
      </c>
      <c r="U201" s="204">
        <v>0</v>
      </c>
      <c r="V201" s="204">
        <f>U201*H201</f>
        <v>0</v>
      </c>
      <c r="W201" s="204">
        <v>0</v>
      </c>
      <c r="X201" s="205">
        <f>W201*H201</f>
        <v>0</v>
      </c>
      <c r="Y201" s="31"/>
      <c r="Z201" s="31"/>
      <c r="AA201" s="31"/>
      <c r="AB201" s="31"/>
      <c r="AC201" s="31"/>
      <c r="AD201" s="31"/>
      <c r="AE201" s="31"/>
      <c r="AR201" s="206" t="s">
        <v>81</v>
      </c>
      <c r="AT201" s="206" t="s">
        <v>169</v>
      </c>
      <c r="AU201" s="206" t="s">
        <v>81</v>
      </c>
      <c r="AY201" s="14" t="s">
        <v>167</v>
      </c>
      <c r="BE201" s="207">
        <f>IF(O201="základní",K201,0)</f>
        <v>0</v>
      </c>
      <c r="BF201" s="207">
        <f>IF(O201="snížená",K201,0)</f>
        <v>0</v>
      </c>
      <c r="BG201" s="207">
        <f>IF(O201="zákl. přenesená",K201,0)</f>
        <v>0</v>
      </c>
      <c r="BH201" s="207">
        <f>IF(O201="sníž. přenesená",K201,0)</f>
        <v>0</v>
      </c>
      <c r="BI201" s="207">
        <f>IF(O201="nulová",K201,0)</f>
        <v>0</v>
      </c>
      <c r="BJ201" s="14" t="s">
        <v>81</v>
      </c>
      <c r="BK201" s="207">
        <f>ROUND(P201*H201,2)</f>
        <v>0</v>
      </c>
      <c r="BL201" s="14" t="s">
        <v>81</v>
      </c>
      <c r="BM201" s="206" t="s">
        <v>1321</v>
      </c>
    </row>
    <row r="202" spans="1:65" s="2" customFormat="1" ht="39">
      <c r="A202" s="31"/>
      <c r="B202" s="32"/>
      <c r="C202" s="33"/>
      <c r="D202" s="208" t="s">
        <v>174</v>
      </c>
      <c r="E202" s="33"/>
      <c r="F202" s="209" t="s">
        <v>380</v>
      </c>
      <c r="G202" s="33"/>
      <c r="H202" s="33"/>
      <c r="I202" s="210"/>
      <c r="J202" s="210"/>
      <c r="K202" s="33"/>
      <c r="L202" s="33"/>
      <c r="M202" s="36"/>
      <c r="N202" s="211"/>
      <c r="O202" s="212"/>
      <c r="P202" s="68"/>
      <c r="Q202" s="68"/>
      <c r="R202" s="68"/>
      <c r="S202" s="68"/>
      <c r="T202" s="68"/>
      <c r="U202" s="68"/>
      <c r="V202" s="68"/>
      <c r="W202" s="68"/>
      <c r="X202" s="69"/>
      <c r="Y202" s="31"/>
      <c r="Z202" s="31"/>
      <c r="AA202" s="31"/>
      <c r="AB202" s="31"/>
      <c r="AC202" s="31"/>
      <c r="AD202" s="31"/>
      <c r="AE202" s="31"/>
      <c r="AT202" s="14" t="s">
        <v>174</v>
      </c>
      <c r="AU202" s="14" t="s">
        <v>81</v>
      </c>
    </row>
    <row r="203" spans="1:65" s="2" customFormat="1" ht="37.9" customHeight="1">
      <c r="A203" s="31"/>
      <c r="B203" s="32"/>
      <c r="C203" s="193" t="s">
        <v>346</v>
      </c>
      <c r="D203" s="193" t="s">
        <v>169</v>
      </c>
      <c r="E203" s="194" t="s">
        <v>1322</v>
      </c>
      <c r="F203" s="195" t="s">
        <v>1323</v>
      </c>
      <c r="G203" s="196" t="s">
        <v>202</v>
      </c>
      <c r="H203" s="197">
        <v>1</v>
      </c>
      <c r="I203" s="198"/>
      <c r="J203" s="198"/>
      <c r="K203" s="199">
        <f>ROUND(P203*H203,2)</f>
        <v>0</v>
      </c>
      <c r="L203" s="200"/>
      <c r="M203" s="36"/>
      <c r="N203" s="201" t="s">
        <v>1</v>
      </c>
      <c r="O203" s="202" t="s">
        <v>37</v>
      </c>
      <c r="P203" s="203">
        <f>I203+J203</f>
        <v>0</v>
      </c>
      <c r="Q203" s="203">
        <f>ROUND(I203*H203,2)</f>
        <v>0</v>
      </c>
      <c r="R203" s="203">
        <f>ROUND(J203*H203,2)</f>
        <v>0</v>
      </c>
      <c r="S203" s="68"/>
      <c r="T203" s="204">
        <f>S203*H203</f>
        <v>0</v>
      </c>
      <c r="U203" s="204">
        <v>0</v>
      </c>
      <c r="V203" s="204">
        <f>U203*H203</f>
        <v>0</v>
      </c>
      <c r="W203" s="204">
        <v>0</v>
      </c>
      <c r="X203" s="205">
        <f>W203*H203</f>
        <v>0</v>
      </c>
      <c r="Y203" s="31"/>
      <c r="Z203" s="31"/>
      <c r="AA203" s="31"/>
      <c r="AB203" s="31"/>
      <c r="AC203" s="31"/>
      <c r="AD203" s="31"/>
      <c r="AE203" s="31"/>
      <c r="AR203" s="206" t="s">
        <v>81</v>
      </c>
      <c r="AT203" s="206" t="s">
        <v>169</v>
      </c>
      <c r="AU203" s="206" t="s">
        <v>81</v>
      </c>
      <c r="AY203" s="14" t="s">
        <v>167</v>
      </c>
      <c r="BE203" s="207">
        <f>IF(O203="základní",K203,0)</f>
        <v>0</v>
      </c>
      <c r="BF203" s="207">
        <f>IF(O203="snížená",K203,0)</f>
        <v>0</v>
      </c>
      <c r="BG203" s="207">
        <f>IF(O203="zákl. přenesená",K203,0)</f>
        <v>0</v>
      </c>
      <c r="BH203" s="207">
        <f>IF(O203="sníž. přenesená",K203,0)</f>
        <v>0</v>
      </c>
      <c r="BI203" s="207">
        <f>IF(O203="nulová",K203,0)</f>
        <v>0</v>
      </c>
      <c r="BJ203" s="14" t="s">
        <v>81</v>
      </c>
      <c r="BK203" s="207">
        <f>ROUND(P203*H203,2)</f>
        <v>0</v>
      </c>
      <c r="BL203" s="14" t="s">
        <v>81</v>
      </c>
      <c r="BM203" s="206" t="s">
        <v>1324</v>
      </c>
    </row>
    <row r="204" spans="1:65" s="2" customFormat="1" ht="39">
      <c r="A204" s="31"/>
      <c r="B204" s="32"/>
      <c r="C204" s="33"/>
      <c r="D204" s="208" t="s">
        <v>174</v>
      </c>
      <c r="E204" s="33"/>
      <c r="F204" s="209" t="s">
        <v>1325</v>
      </c>
      <c r="G204" s="33"/>
      <c r="H204" s="33"/>
      <c r="I204" s="210"/>
      <c r="J204" s="210"/>
      <c r="K204" s="33"/>
      <c r="L204" s="33"/>
      <c r="M204" s="36"/>
      <c r="N204" s="211"/>
      <c r="O204" s="212"/>
      <c r="P204" s="68"/>
      <c r="Q204" s="68"/>
      <c r="R204" s="68"/>
      <c r="S204" s="68"/>
      <c r="T204" s="68"/>
      <c r="U204" s="68"/>
      <c r="V204" s="68"/>
      <c r="W204" s="68"/>
      <c r="X204" s="69"/>
      <c r="Y204" s="31"/>
      <c r="Z204" s="31"/>
      <c r="AA204" s="31"/>
      <c r="AB204" s="31"/>
      <c r="AC204" s="31"/>
      <c r="AD204" s="31"/>
      <c r="AE204" s="31"/>
      <c r="AT204" s="14" t="s">
        <v>174</v>
      </c>
      <c r="AU204" s="14" t="s">
        <v>81</v>
      </c>
    </row>
    <row r="205" spans="1:65" s="2" customFormat="1" ht="37.9" customHeight="1">
      <c r="A205" s="31"/>
      <c r="B205" s="32"/>
      <c r="C205" s="193" t="s">
        <v>350</v>
      </c>
      <c r="D205" s="193" t="s">
        <v>169</v>
      </c>
      <c r="E205" s="194" t="s">
        <v>382</v>
      </c>
      <c r="F205" s="195" t="s">
        <v>383</v>
      </c>
      <c r="G205" s="196" t="s">
        <v>202</v>
      </c>
      <c r="H205" s="197">
        <v>1</v>
      </c>
      <c r="I205" s="198"/>
      <c r="J205" s="198"/>
      <c r="K205" s="199">
        <f>ROUND(P205*H205,2)</f>
        <v>0</v>
      </c>
      <c r="L205" s="200"/>
      <c r="M205" s="36"/>
      <c r="N205" s="201" t="s">
        <v>1</v>
      </c>
      <c r="O205" s="202" t="s">
        <v>37</v>
      </c>
      <c r="P205" s="203">
        <f>I205+J205</f>
        <v>0</v>
      </c>
      <c r="Q205" s="203">
        <f>ROUND(I205*H205,2)</f>
        <v>0</v>
      </c>
      <c r="R205" s="203">
        <f>ROUND(J205*H205,2)</f>
        <v>0</v>
      </c>
      <c r="S205" s="68"/>
      <c r="T205" s="204">
        <f>S205*H205</f>
        <v>0</v>
      </c>
      <c r="U205" s="204">
        <v>0</v>
      </c>
      <c r="V205" s="204">
        <f>U205*H205</f>
        <v>0</v>
      </c>
      <c r="W205" s="204">
        <v>0</v>
      </c>
      <c r="X205" s="205">
        <f>W205*H205</f>
        <v>0</v>
      </c>
      <c r="Y205" s="31"/>
      <c r="Z205" s="31"/>
      <c r="AA205" s="31"/>
      <c r="AB205" s="31"/>
      <c r="AC205" s="31"/>
      <c r="AD205" s="31"/>
      <c r="AE205" s="31"/>
      <c r="AR205" s="206" t="s">
        <v>81</v>
      </c>
      <c r="AT205" s="206" t="s">
        <v>169</v>
      </c>
      <c r="AU205" s="206" t="s">
        <v>81</v>
      </c>
      <c r="AY205" s="14" t="s">
        <v>167</v>
      </c>
      <c r="BE205" s="207">
        <f>IF(O205="základní",K205,0)</f>
        <v>0</v>
      </c>
      <c r="BF205" s="207">
        <f>IF(O205="snížená",K205,0)</f>
        <v>0</v>
      </c>
      <c r="BG205" s="207">
        <f>IF(O205="zákl. přenesená",K205,0)</f>
        <v>0</v>
      </c>
      <c r="BH205" s="207">
        <f>IF(O205="sníž. přenesená",K205,0)</f>
        <v>0</v>
      </c>
      <c r="BI205" s="207">
        <f>IF(O205="nulová",K205,0)</f>
        <v>0</v>
      </c>
      <c r="BJ205" s="14" t="s">
        <v>81</v>
      </c>
      <c r="BK205" s="207">
        <f>ROUND(P205*H205,2)</f>
        <v>0</v>
      </c>
      <c r="BL205" s="14" t="s">
        <v>81</v>
      </c>
      <c r="BM205" s="206" t="s">
        <v>1326</v>
      </c>
    </row>
    <row r="206" spans="1:65" s="2" customFormat="1" ht="39">
      <c r="A206" s="31"/>
      <c r="B206" s="32"/>
      <c r="C206" s="33"/>
      <c r="D206" s="208" t="s">
        <v>174</v>
      </c>
      <c r="E206" s="33"/>
      <c r="F206" s="209" t="s">
        <v>385</v>
      </c>
      <c r="G206" s="33"/>
      <c r="H206" s="33"/>
      <c r="I206" s="210"/>
      <c r="J206" s="210"/>
      <c r="K206" s="33"/>
      <c r="L206" s="33"/>
      <c r="M206" s="36"/>
      <c r="N206" s="211"/>
      <c r="O206" s="212"/>
      <c r="P206" s="68"/>
      <c r="Q206" s="68"/>
      <c r="R206" s="68"/>
      <c r="S206" s="68"/>
      <c r="T206" s="68"/>
      <c r="U206" s="68"/>
      <c r="V206" s="68"/>
      <c r="W206" s="68"/>
      <c r="X206" s="69"/>
      <c r="Y206" s="31"/>
      <c r="Z206" s="31"/>
      <c r="AA206" s="31"/>
      <c r="AB206" s="31"/>
      <c r="AC206" s="31"/>
      <c r="AD206" s="31"/>
      <c r="AE206" s="31"/>
      <c r="AT206" s="14" t="s">
        <v>174</v>
      </c>
      <c r="AU206" s="14" t="s">
        <v>81</v>
      </c>
    </row>
    <row r="207" spans="1:65" s="2" customFormat="1" ht="37.9" customHeight="1">
      <c r="A207" s="31"/>
      <c r="B207" s="32"/>
      <c r="C207" s="193" t="s">
        <v>354</v>
      </c>
      <c r="D207" s="193" t="s">
        <v>169</v>
      </c>
      <c r="E207" s="194" t="s">
        <v>1327</v>
      </c>
      <c r="F207" s="195" t="s">
        <v>1328</v>
      </c>
      <c r="G207" s="196" t="s">
        <v>202</v>
      </c>
      <c r="H207" s="197">
        <v>1</v>
      </c>
      <c r="I207" s="198"/>
      <c r="J207" s="198"/>
      <c r="K207" s="199">
        <f>ROUND(P207*H207,2)</f>
        <v>0</v>
      </c>
      <c r="L207" s="200"/>
      <c r="M207" s="36"/>
      <c r="N207" s="201" t="s">
        <v>1</v>
      </c>
      <c r="O207" s="202" t="s">
        <v>37</v>
      </c>
      <c r="P207" s="203">
        <f>I207+J207</f>
        <v>0</v>
      </c>
      <c r="Q207" s="203">
        <f>ROUND(I207*H207,2)</f>
        <v>0</v>
      </c>
      <c r="R207" s="203">
        <f>ROUND(J207*H207,2)</f>
        <v>0</v>
      </c>
      <c r="S207" s="68"/>
      <c r="T207" s="204">
        <f>S207*H207</f>
        <v>0</v>
      </c>
      <c r="U207" s="204">
        <v>0</v>
      </c>
      <c r="V207" s="204">
        <f>U207*H207</f>
        <v>0</v>
      </c>
      <c r="W207" s="204">
        <v>0</v>
      </c>
      <c r="X207" s="205">
        <f>W207*H207</f>
        <v>0</v>
      </c>
      <c r="Y207" s="31"/>
      <c r="Z207" s="31"/>
      <c r="AA207" s="31"/>
      <c r="AB207" s="31"/>
      <c r="AC207" s="31"/>
      <c r="AD207" s="31"/>
      <c r="AE207" s="31"/>
      <c r="AR207" s="206" t="s">
        <v>81</v>
      </c>
      <c r="AT207" s="206" t="s">
        <v>169</v>
      </c>
      <c r="AU207" s="206" t="s">
        <v>81</v>
      </c>
      <c r="AY207" s="14" t="s">
        <v>167</v>
      </c>
      <c r="BE207" s="207">
        <f>IF(O207="základní",K207,0)</f>
        <v>0</v>
      </c>
      <c r="BF207" s="207">
        <f>IF(O207="snížená",K207,0)</f>
        <v>0</v>
      </c>
      <c r="BG207" s="207">
        <f>IF(O207="zákl. přenesená",K207,0)</f>
        <v>0</v>
      </c>
      <c r="BH207" s="207">
        <f>IF(O207="sníž. přenesená",K207,0)</f>
        <v>0</v>
      </c>
      <c r="BI207" s="207">
        <f>IF(O207="nulová",K207,0)</f>
        <v>0</v>
      </c>
      <c r="BJ207" s="14" t="s">
        <v>81</v>
      </c>
      <c r="BK207" s="207">
        <f>ROUND(P207*H207,2)</f>
        <v>0</v>
      </c>
      <c r="BL207" s="14" t="s">
        <v>81</v>
      </c>
      <c r="BM207" s="206" t="s">
        <v>1329</v>
      </c>
    </row>
    <row r="208" spans="1:65" s="2" customFormat="1" ht="39">
      <c r="A208" s="31"/>
      <c r="B208" s="32"/>
      <c r="C208" s="33"/>
      <c r="D208" s="208" t="s">
        <v>174</v>
      </c>
      <c r="E208" s="33"/>
      <c r="F208" s="209" t="s">
        <v>1330</v>
      </c>
      <c r="G208" s="33"/>
      <c r="H208" s="33"/>
      <c r="I208" s="210"/>
      <c r="J208" s="210"/>
      <c r="K208" s="33"/>
      <c r="L208" s="33"/>
      <c r="M208" s="36"/>
      <c r="N208" s="211"/>
      <c r="O208" s="212"/>
      <c r="P208" s="68"/>
      <c r="Q208" s="68"/>
      <c r="R208" s="68"/>
      <c r="S208" s="68"/>
      <c r="T208" s="68"/>
      <c r="U208" s="68"/>
      <c r="V208" s="68"/>
      <c r="W208" s="68"/>
      <c r="X208" s="69"/>
      <c r="Y208" s="31"/>
      <c r="Z208" s="31"/>
      <c r="AA208" s="31"/>
      <c r="AB208" s="31"/>
      <c r="AC208" s="31"/>
      <c r="AD208" s="31"/>
      <c r="AE208" s="31"/>
      <c r="AT208" s="14" t="s">
        <v>174</v>
      </c>
      <c r="AU208" s="14" t="s">
        <v>81</v>
      </c>
    </row>
    <row r="209" spans="1:65" s="2" customFormat="1" ht="14.45" customHeight="1">
      <c r="A209" s="31"/>
      <c r="B209" s="32"/>
      <c r="C209" s="193" t="s">
        <v>358</v>
      </c>
      <c r="D209" s="193" t="s">
        <v>169</v>
      </c>
      <c r="E209" s="194" t="s">
        <v>671</v>
      </c>
      <c r="F209" s="195" t="s">
        <v>672</v>
      </c>
      <c r="G209" s="196" t="s">
        <v>202</v>
      </c>
      <c r="H209" s="197">
        <v>20</v>
      </c>
      <c r="I209" s="198"/>
      <c r="J209" s="198"/>
      <c r="K209" s="199">
        <f>ROUND(P209*H209,2)</f>
        <v>0</v>
      </c>
      <c r="L209" s="200"/>
      <c r="M209" s="36"/>
      <c r="N209" s="201" t="s">
        <v>1</v>
      </c>
      <c r="O209" s="202" t="s">
        <v>37</v>
      </c>
      <c r="P209" s="203">
        <f>I209+J209</f>
        <v>0</v>
      </c>
      <c r="Q209" s="203">
        <f>ROUND(I209*H209,2)</f>
        <v>0</v>
      </c>
      <c r="R209" s="203">
        <f>ROUND(J209*H209,2)</f>
        <v>0</v>
      </c>
      <c r="S209" s="68"/>
      <c r="T209" s="204">
        <f>S209*H209</f>
        <v>0</v>
      </c>
      <c r="U209" s="204">
        <v>0</v>
      </c>
      <c r="V209" s="204">
        <f>U209*H209</f>
        <v>0</v>
      </c>
      <c r="W209" s="204">
        <v>0</v>
      </c>
      <c r="X209" s="205">
        <f>W209*H209</f>
        <v>0</v>
      </c>
      <c r="Y209" s="31"/>
      <c r="Z209" s="31"/>
      <c r="AA209" s="31"/>
      <c r="AB209" s="31"/>
      <c r="AC209" s="31"/>
      <c r="AD209" s="31"/>
      <c r="AE209" s="31"/>
      <c r="AR209" s="206" t="s">
        <v>81</v>
      </c>
      <c r="AT209" s="206" t="s">
        <v>169</v>
      </c>
      <c r="AU209" s="206" t="s">
        <v>81</v>
      </c>
      <c r="AY209" s="14" t="s">
        <v>167</v>
      </c>
      <c r="BE209" s="207">
        <f>IF(O209="základní",K209,0)</f>
        <v>0</v>
      </c>
      <c r="BF209" s="207">
        <f>IF(O209="snížená",K209,0)</f>
        <v>0</v>
      </c>
      <c r="BG209" s="207">
        <f>IF(O209="zákl. přenesená",K209,0)</f>
        <v>0</v>
      </c>
      <c r="BH209" s="207">
        <f>IF(O209="sníž. přenesená",K209,0)</f>
        <v>0</v>
      </c>
      <c r="BI209" s="207">
        <f>IF(O209="nulová",K209,0)</f>
        <v>0</v>
      </c>
      <c r="BJ209" s="14" t="s">
        <v>81</v>
      </c>
      <c r="BK209" s="207">
        <f>ROUND(P209*H209,2)</f>
        <v>0</v>
      </c>
      <c r="BL209" s="14" t="s">
        <v>81</v>
      </c>
      <c r="BM209" s="206" t="s">
        <v>1331</v>
      </c>
    </row>
    <row r="210" spans="1:65" s="2" customFormat="1" ht="39">
      <c r="A210" s="31"/>
      <c r="B210" s="32"/>
      <c r="C210" s="33"/>
      <c r="D210" s="208" t="s">
        <v>174</v>
      </c>
      <c r="E210" s="33"/>
      <c r="F210" s="209" t="s">
        <v>674</v>
      </c>
      <c r="G210" s="33"/>
      <c r="H210" s="33"/>
      <c r="I210" s="210"/>
      <c r="J210" s="210"/>
      <c r="K210" s="33"/>
      <c r="L210" s="33"/>
      <c r="M210" s="36"/>
      <c r="N210" s="211"/>
      <c r="O210" s="212"/>
      <c r="P210" s="68"/>
      <c r="Q210" s="68"/>
      <c r="R210" s="68"/>
      <c r="S210" s="68"/>
      <c r="T210" s="68"/>
      <c r="U210" s="68"/>
      <c r="V210" s="68"/>
      <c r="W210" s="68"/>
      <c r="X210" s="69"/>
      <c r="Y210" s="31"/>
      <c r="Z210" s="31"/>
      <c r="AA210" s="31"/>
      <c r="AB210" s="31"/>
      <c r="AC210" s="31"/>
      <c r="AD210" s="31"/>
      <c r="AE210" s="31"/>
      <c r="AT210" s="14" t="s">
        <v>174</v>
      </c>
      <c r="AU210" s="14" t="s">
        <v>81</v>
      </c>
    </row>
    <row r="211" spans="1:65" s="2" customFormat="1" ht="14.45" customHeight="1">
      <c r="A211" s="31"/>
      <c r="B211" s="32"/>
      <c r="C211" s="193" t="s">
        <v>362</v>
      </c>
      <c r="D211" s="193" t="s">
        <v>169</v>
      </c>
      <c r="E211" s="194" t="s">
        <v>462</v>
      </c>
      <c r="F211" s="195" t="s">
        <v>463</v>
      </c>
      <c r="G211" s="196" t="s">
        <v>202</v>
      </c>
      <c r="H211" s="197">
        <v>1</v>
      </c>
      <c r="I211" s="198"/>
      <c r="J211" s="198"/>
      <c r="K211" s="199">
        <f>ROUND(P211*H211,2)</f>
        <v>0</v>
      </c>
      <c r="L211" s="200"/>
      <c r="M211" s="36"/>
      <c r="N211" s="201" t="s">
        <v>1</v>
      </c>
      <c r="O211" s="202" t="s">
        <v>37</v>
      </c>
      <c r="P211" s="203">
        <f>I211+J211</f>
        <v>0</v>
      </c>
      <c r="Q211" s="203">
        <f>ROUND(I211*H211,2)</f>
        <v>0</v>
      </c>
      <c r="R211" s="203">
        <f>ROUND(J211*H211,2)</f>
        <v>0</v>
      </c>
      <c r="S211" s="68"/>
      <c r="T211" s="204">
        <f>S211*H211</f>
        <v>0</v>
      </c>
      <c r="U211" s="204">
        <v>0</v>
      </c>
      <c r="V211" s="204">
        <f>U211*H211</f>
        <v>0</v>
      </c>
      <c r="W211" s="204">
        <v>0</v>
      </c>
      <c r="X211" s="205">
        <f>W211*H211</f>
        <v>0</v>
      </c>
      <c r="Y211" s="31"/>
      <c r="Z211" s="31"/>
      <c r="AA211" s="31"/>
      <c r="AB211" s="31"/>
      <c r="AC211" s="31"/>
      <c r="AD211" s="31"/>
      <c r="AE211" s="31"/>
      <c r="AR211" s="206" t="s">
        <v>81</v>
      </c>
      <c r="AT211" s="206" t="s">
        <v>169</v>
      </c>
      <c r="AU211" s="206" t="s">
        <v>81</v>
      </c>
      <c r="AY211" s="14" t="s">
        <v>167</v>
      </c>
      <c r="BE211" s="207">
        <f>IF(O211="základní",K211,0)</f>
        <v>0</v>
      </c>
      <c r="BF211" s="207">
        <f>IF(O211="snížená",K211,0)</f>
        <v>0</v>
      </c>
      <c r="BG211" s="207">
        <f>IF(O211="zákl. přenesená",K211,0)</f>
        <v>0</v>
      </c>
      <c r="BH211" s="207">
        <f>IF(O211="sníž. přenesená",K211,0)</f>
        <v>0</v>
      </c>
      <c r="BI211" s="207">
        <f>IF(O211="nulová",K211,0)</f>
        <v>0</v>
      </c>
      <c r="BJ211" s="14" t="s">
        <v>81</v>
      </c>
      <c r="BK211" s="207">
        <f>ROUND(P211*H211,2)</f>
        <v>0</v>
      </c>
      <c r="BL211" s="14" t="s">
        <v>81</v>
      </c>
      <c r="BM211" s="206" t="s">
        <v>1332</v>
      </c>
    </row>
    <row r="212" spans="1:65" s="2" customFormat="1" ht="29.25">
      <c r="A212" s="31"/>
      <c r="B212" s="32"/>
      <c r="C212" s="33"/>
      <c r="D212" s="208" t="s">
        <v>174</v>
      </c>
      <c r="E212" s="33"/>
      <c r="F212" s="209" t="s">
        <v>465</v>
      </c>
      <c r="G212" s="33"/>
      <c r="H212" s="33"/>
      <c r="I212" s="210"/>
      <c r="J212" s="210"/>
      <c r="K212" s="33"/>
      <c r="L212" s="33"/>
      <c r="M212" s="36"/>
      <c r="N212" s="211"/>
      <c r="O212" s="212"/>
      <c r="P212" s="68"/>
      <c r="Q212" s="68"/>
      <c r="R212" s="68"/>
      <c r="S212" s="68"/>
      <c r="T212" s="68"/>
      <c r="U212" s="68"/>
      <c r="V212" s="68"/>
      <c r="W212" s="68"/>
      <c r="X212" s="69"/>
      <c r="Y212" s="31"/>
      <c r="Z212" s="31"/>
      <c r="AA212" s="31"/>
      <c r="AB212" s="31"/>
      <c r="AC212" s="31"/>
      <c r="AD212" s="31"/>
      <c r="AE212" s="31"/>
      <c r="AT212" s="14" t="s">
        <v>174</v>
      </c>
      <c r="AU212" s="14" t="s">
        <v>81</v>
      </c>
    </row>
    <row r="213" spans="1:65" s="2" customFormat="1" ht="14.45" customHeight="1">
      <c r="A213" s="31"/>
      <c r="B213" s="32"/>
      <c r="C213" s="193" t="s">
        <v>366</v>
      </c>
      <c r="D213" s="193" t="s">
        <v>169</v>
      </c>
      <c r="E213" s="194" t="s">
        <v>676</v>
      </c>
      <c r="F213" s="195" t="s">
        <v>677</v>
      </c>
      <c r="G213" s="196" t="s">
        <v>202</v>
      </c>
      <c r="H213" s="197">
        <v>1</v>
      </c>
      <c r="I213" s="198"/>
      <c r="J213" s="198"/>
      <c r="K213" s="199">
        <f>ROUND(P213*H213,2)</f>
        <v>0</v>
      </c>
      <c r="L213" s="200"/>
      <c r="M213" s="36"/>
      <c r="N213" s="201" t="s">
        <v>1</v>
      </c>
      <c r="O213" s="202" t="s">
        <v>37</v>
      </c>
      <c r="P213" s="203">
        <f>I213+J213</f>
        <v>0</v>
      </c>
      <c r="Q213" s="203">
        <f>ROUND(I213*H213,2)</f>
        <v>0</v>
      </c>
      <c r="R213" s="203">
        <f>ROUND(J213*H213,2)</f>
        <v>0</v>
      </c>
      <c r="S213" s="68"/>
      <c r="T213" s="204">
        <f>S213*H213</f>
        <v>0</v>
      </c>
      <c r="U213" s="204">
        <v>0</v>
      </c>
      <c r="V213" s="204">
        <f>U213*H213</f>
        <v>0</v>
      </c>
      <c r="W213" s="204">
        <v>0</v>
      </c>
      <c r="X213" s="205">
        <f>W213*H213</f>
        <v>0</v>
      </c>
      <c r="Y213" s="31"/>
      <c r="Z213" s="31"/>
      <c r="AA213" s="31"/>
      <c r="AB213" s="31"/>
      <c r="AC213" s="31"/>
      <c r="AD213" s="31"/>
      <c r="AE213" s="31"/>
      <c r="AR213" s="206" t="s">
        <v>81</v>
      </c>
      <c r="AT213" s="206" t="s">
        <v>169</v>
      </c>
      <c r="AU213" s="206" t="s">
        <v>81</v>
      </c>
      <c r="AY213" s="14" t="s">
        <v>167</v>
      </c>
      <c r="BE213" s="207">
        <f>IF(O213="základní",K213,0)</f>
        <v>0</v>
      </c>
      <c r="BF213" s="207">
        <f>IF(O213="snížená",K213,0)</f>
        <v>0</v>
      </c>
      <c r="BG213" s="207">
        <f>IF(O213="zákl. přenesená",K213,0)</f>
        <v>0</v>
      </c>
      <c r="BH213" s="207">
        <f>IF(O213="sníž. přenesená",K213,0)</f>
        <v>0</v>
      </c>
      <c r="BI213" s="207">
        <f>IF(O213="nulová",K213,0)</f>
        <v>0</v>
      </c>
      <c r="BJ213" s="14" t="s">
        <v>81</v>
      </c>
      <c r="BK213" s="207">
        <f>ROUND(P213*H213,2)</f>
        <v>0</v>
      </c>
      <c r="BL213" s="14" t="s">
        <v>81</v>
      </c>
      <c r="BM213" s="206" t="s">
        <v>1333</v>
      </c>
    </row>
    <row r="214" spans="1:65" s="2" customFormat="1" ht="68.25">
      <c r="A214" s="31"/>
      <c r="B214" s="32"/>
      <c r="C214" s="33"/>
      <c r="D214" s="208" t="s">
        <v>174</v>
      </c>
      <c r="E214" s="33"/>
      <c r="F214" s="209" t="s">
        <v>679</v>
      </c>
      <c r="G214" s="33"/>
      <c r="H214" s="33"/>
      <c r="I214" s="210"/>
      <c r="J214" s="210"/>
      <c r="K214" s="33"/>
      <c r="L214" s="33"/>
      <c r="M214" s="36"/>
      <c r="N214" s="211"/>
      <c r="O214" s="212"/>
      <c r="P214" s="68"/>
      <c r="Q214" s="68"/>
      <c r="R214" s="68"/>
      <c r="S214" s="68"/>
      <c r="T214" s="68"/>
      <c r="U214" s="68"/>
      <c r="V214" s="68"/>
      <c r="W214" s="68"/>
      <c r="X214" s="69"/>
      <c r="Y214" s="31"/>
      <c r="Z214" s="31"/>
      <c r="AA214" s="31"/>
      <c r="AB214" s="31"/>
      <c r="AC214" s="31"/>
      <c r="AD214" s="31"/>
      <c r="AE214" s="31"/>
      <c r="AT214" s="14" t="s">
        <v>174</v>
      </c>
      <c r="AU214" s="14" t="s">
        <v>81</v>
      </c>
    </row>
    <row r="215" spans="1:65" s="2" customFormat="1" ht="24.2" customHeight="1">
      <c r="A215" s="31"/>
      <c r="B215" s="32"/>
      <c r="C215" s="193" t="s">
        <v>371</v>
      </c>
      <c r="D215" s="193" t="s">
        <v>169</v>
      </c>
      <c r="E215" s="194" t="s">
        <v>684</v>
      </c>
      <c r="F215" s="195" t="s">
        <v>685</v>
      </c>
      <c r="G215" s="196" t="s">
        <v>202</v>
      </c>
      <c r="H215" s="197">
        <v>1</v>
      </c>
      <c r="I215" s="198"/>
      <c r="J215" s="198"/>
      <c r="K215" s="199">
        <f>ROUND(P215*H215,2)</f>
        <v>0</v>
      </c>
      <c r="L215" s="200"/>
      <c r="M215" s="36"/>
      <c r="N215" s="201" t="s">
        <v>1</v>
      </c>
      <c r="O215" s="202" t="s">
        <v>37</v>
      </c>
      <c r="P215" s="203">
        <f>I215+J215</f>
        <v>0</v>
      </c>
      <c r="Q215" s="203">
        <f>ROUND(I215*H215,2)</f>
        <v>0</v>
      </c>
      <c r="R215" s="203">
        <f>ROUND(J215*H215,2)</f>
        <v>0</v>
      </c>
      <c r="S215" s="68"/>
      <c r="T215" s="204">
        <f>S215*H215</f>
        <v>0</v>
      </c>
      <c r="U215" s="204">
        <v>0</v>
      </c>
      <c r="V215" s="204">
        <f>U215*H215</f>
        <v>0</v>
      </c>
      <c r="W215" s="204">
        <v>0</v>
      </c>
      <c r="X215" s="205">
        <f>W215*H215</f>
        <v>0</v>
      </c>
      <c r="Y215" s="31"/>
      <c r="Z215" s="31"/>
      <c r="AA215" s="31"/>
      <c r="AB215" s="31"/>
      <c r="AC215" s="31"/>
      <c r="AD215" s="31"/>
      <c r="AE215" s="31"/>
      <c r="AR215" s="206" t="s">
        <v>81</v>
      </c>
      <c r="AT215" s="206" t="s">
        <v>169</v>
      </c>
      <c r="AU215" s="206" t="s">
        <v>81</v>
      </c>
      <c r="AY215" s="14" t="s">
        <v>167</v>
      </c>
      <c r="BE215" s="207">
        <f>IF(O215="základní",K215,0)</f>
        <v>0</v>
      </c>
      <c r="BF215" s="207">
        <f>IF(O215="snížená",K215,0)</f>
        <v>0</v>
      </c>
      <c r="BG215" s="207">
        <f>IF(O215="zákl. přenesená",K215,0)</f>
        <v>0</v>
      </c>
      <c r="BH215" s="207">
        <f>IF(O215="sníž. přenesená",K215,0)</f>
        <v>0</v>
      </c>
      <c r="BI215" s="207">
        <f>IF(O215="nulová",K215,0)</f>
        <v>0</v>
      </c>
      <c r="BJ215" s="14" t="s">
        <v>81</v>
      </c>
      <c r="BK215" s="207">
        <f>ROUND(P215*H215,2)</f>
        <v>0</v>
      </c>
      <c r="BL215" s="14" t="s">
        <v>81</v>
      </c>
      <c r="BM215" s="206" t="s">
        <v>1334</v>
      </c>
    </row>
    <row r="216" spans="1:65" s="2" customFormat="1" ht="29.25">
      <c r="A216" s="31"/>
      <c r="B216" s="32"/>
      <c r="C216" s="33"/>
      <c r="D216" s="208" t="s">
        <v>174</v>
      </c>
      <c r="E216" s="33"/>
      <c r="F216" s="209" t="s">
        <v>687</v>
      </c>
      <c r="G216" s="33"/>
      <c r="H216" s="33"/>
      <c r="I216" s="210"/>
      <c r="J216" s="210"/>
      <c r="K216" s="33"/>
      <c r="L216" s="33"/>
      <c r="M216" s="36"/>
      <c r="N216" s="211"/>
      <c r="O216" s="212"/>
      <c r="P216" s="68"/>
      <c r="Q216" s="68"/>
      <c r="R216" s="68"/>
      <c r="S216" s="68"/>
      <c r="T216" s="68"/>
      <c r="U216" s="68"/>
      <c r="V216" s="68"/>
      <c r="W216" s="68"/>
      <c r="X216" s="69"/>
      <c r="Y216" s="31"/>
      <c r="Z216" s="31"/>
      <c r="AA216" s="31"/>
      <c r="AB216" s="31"/>
      <c r="AC216" s="31"/>
      <c r="AD216" s="31"/>
      <c r="AE216" s="31"/>
      <c r="AT216" s="14" t="s">
        <v>174</v>
      </c>
      <c r="AU216" s="14" t="s">
        <v>81</v>
      </c>
    </row>
    <row r="217" spans="1:65" s="2" customFormat="1" ht="14.45" customHeight="1">
      <c r="A217" s="31"/>
      <c r="B217" s="32"/>
      <c r="C217" s="193" t="s">
        <v>376</v>
      </c>
      <c r="D217" s="193" t="s">
        <v>169</v>
      </c>
      <c r="E217" s="194" t="s">
        <v>688</v>
      </c>
      <c r="F217" s="195" t="s">
        <v>689</v>
      </c>
      <c r="G217" s="196" t="s">
        <v>202</v>
      </c>
      <c r="H217" s="197">
        <v>1</v>
      </c>
      <c r="I217" s="198"/>
      <c r="J217" s="198"/>
      <c r="K217" s="199">
        <f>ROUND(P217*H217,2)</f>
        <v>0</v>
      </c>
      <c r="L217" s="200"/>
      <c r="M217" s="36"/>
      <c r="N217" s="201" t="s">
        <v>1</v>
      </c>
      <c r="O217" s="202" t="s">
        <v>37</v>
      </c>
      <c r="P217" s="203">
        <f>I217+J217</f>
        <v>0</v>
      </c>
      <c r="Q217" s="203">
        <f>ROUND(I217*H217,2)</f>
        <v>0</v>
      </c>
      <c r="R217" s="203">
        <f>ROUND(J217*H217,2)</f>
        <v>0</v>
      </c>
      <c r="S217" s="68"/>
      <c r="T217" s="204">
        <f>S217*H217</f>
        <v>0</v>
      </c>
      <c r="U217" s="204">
        <v>0</v>
      </c>
      <c r="V217" s="204">
        <f>U217*H217</f>
        <v>0</v>
      </c>
      <c r="W217" s="204">
        <v>0</v>
      </c>
      <c r="X217" s="205">
        <f>W217*H217</f>
        <v>0</v>
      </c>
      <c r="Y217" s="31"/>
      <c r="Z217" s="31"/>
      <c r="AA217" s="31"/>
      <c r="AB217" s="31"/>
      <c r="AC217" s="31"/>
      <c r="AD217" s="31"/>
      <c r="AE217" s="31"/>
      <c r="AR217" s="206" t="s">
        <v>81</v>
      </c>
      <c r="AT217" s="206" t="s">
        <v>169</v>
      </c>
      <c r="AU217" s="206" t="s">
        <v>81</v>
      </c>
      <c r="AY217" s="14" t="s">
        <v>167</v>
      </c>
      <c r="BE217" s="207">
        <f>IF(O217="základní",K217,0)</f>
        <v>0</v>
      </c>
      <c r="BF217" s="207">
        <f>IF(O217="snížená",K217,0)</f>
        <v>0</v>
      </c>
      <c r="BG217" s="207">
        <f>IF(O217="zákl. přenesená",K217,0)</f>
        <v>0</v>
      </c>
      <c r="BH217" s="207">
        <f>IF(O217="sníž. přenesená",K217,0)</f>
        <v>0</v>
      </c>
      <c r="BI217" s="207">
        <f>IF(O217="nulová",K217,0)</f>
        <v>0</v>
      </c>
      <c r="BJ217" s="14" t="s">
        <v>81</v>
      </c>
      <c r="BK217" s="207">
        <f>ROUND(P217*H217,2)</f>
        <v>0</v>
      </c>
      <c r="BL217" s="14" t="s">
        <v>81</v>
      </c>
      <c r="BM217" s="206" t="s">
        <v>1335</v>
      </c>
    </row>
    <row r="218" spans="1:65" s="2" customFormat="1" ht="29.25">
      <c r="A218" s="31"/>
      <c r="B218" s="32"/>
      <c r="C218" s="33"/>
      <c r="D218" s="208" t="s">
        <v>174</v>
      </c>
      <c r="E218" s="33"/>
      <c r="F218" s="209" t="s">
        <v>691</v>
      </c>
      <c r="G218" s="33"/>
      <c r="H218" s="33"/>
      <c r="I218" s="210"/>
      <c r="J218" s="210"/>
      <c r="K218" s="33"/>
      <c r="L218" s="33"/>
      <c r="M218" s="36"/>
      <c r="N218" s="211"/>
      <c r="O218" s="212"/>
      <c r="P218" s="68"/>
      <c r="Q218" s="68"/>
      <c r="R218" s="68"/>
      <c r="S218" s="68"/>
      <c r="T218" s="68"/>
      <c r="U218" s="68"/>
      <c r="V218" s="68"/>
      <c r="W218" s="68"/>
      <c r="X218" s="69"/>
      <c r="Y218" s="31"/>
      <c r="Z218" s="31"/>
      <c r="AA218" s="31"/>
      <c r="AB218" s="31"/>
      <c r="AC218" s="31"/>
      <c r="AD218" s="31"/>
      <c r="AE218" s="31"/>
      <c r="AT218" s="14" t="s">
        <v>174</v>
      </c>
      <c r="AU218" s="14" t="s">
        <v>81</v>
      </c>
    </row>
    <row r="219" spans="1:65" s="2" customFormat="1" ht="14.45" customHeight="1">
      <c r="A219" s="31"/>
      <c r="B219" s="32"/>
      <c r="C219" s="193" t="s">
        <v>381</v>
      </c>
      <c r="D219" s="193" t="s">
        <v>169</v>
      </c>
      <c r="E219" s="194" t="s">
        <v>692</v>
      </c>
      <c r="F219" s="195" t="s">
        <v>693</v>
      </c>
      <c r="G219" s="196" t="s">
        <v>202</v>
      </c>
      <c r="H219" s="197">
        <v>1</v>
      </c>
      <c r="I219" s="198"/>
      <c r="J219" s="198"/>
      <c r="K219" s="199">
        <f>ROUND(P219*H219,2)</f>
        <v>0</v>
      </c>
      <c r="L219" s="200"/>
      <c r="M219" s="36"/>
      <c r="N219" s="201" t="s">
        <v>1</v>
      </c>
      <c r="O219" s="202" t="s">
        <v>37</v>
      </c>
      <c r="P219" s="203">
        <f>I219+J219</f>
        <v>0</v>
      </c>
      <c r="Q219" s="203">
        <f>ROUND(I219*H219,2)</f>
        <v>0</v>
      </c>
      <c r="R219" s="203">
        <f>ROUND(J219*H219,2)</f>
        <v>0</v>
      </c>
      <c r="S219" s="68"/>
      <c r="T219" s="204">
        <f>S219*H219</f>
        <v>0</v>
      </c>
      <c r="U219" s="204">
        <v>0</v>
      </c>
      <c r="V219" s="204">
        <f>U219*H219</f>
        <v>0</v>
      </c>
      <c r="W219" s="204">
        <v>0</v>
      </c>
      <c r="X219" s="205">
        <f>W219*H219</f>
        <v>0</v>
      </c>
      <c r="Y219" s="31"/>
      <c r="Z219" s="31"/>
      <c r="AA219" s="31"/>
      <c r="AB219" s="31"/>
      <c r="AC219" s="31"/>
      <c r="AD219" s="31"/>
      <c r="AE219" s="31"/>
      <c r="AR219" s="206" t="s">
        <v>81</v>
      </c>
      <c r="AT219" s="206" t="s">
        <v>169</v>
      </c>
      <c r="AU219" s="206" t="s">
        <v>81</v>
      </c>
      <c r="AY219" s="14" t="s">
        <v>167</v>
      </c>
      <c r="BE219" s="207">
        <f>IF(O219="základní",K219,0)</f>
        <v>0</v>
      </c>
      <c r="BF219" s="207">
        <f>IF(O219="snížená",K219,0)</f>
        <v>0</v>
      </c>
      <c r="BG219" s="207">
        <f>IF(O219="zákl. přenesená",K219,0)</f>
        <v>0</v>
      </c>
      <c r="BH219" s="207">
        <f>IF(O219="sníž. přenesená",K219,0)</f>
        <v>0</v>
      </c>
      <c r="BI219" s="207">
        <f>IF(O219="nulová",K219,0)</f>
        <v>0</v>
      </c>
      <c r="BJ219" s="14" t="s">
        <v>81</v>
      </c>
      <c r="BK219" s="207">
        <f>ROUND(P219*H219,2)</f>
        <v>0</v>
      </c>
      <c r="BL219" s="14" t="s">
        <v>81</v>
      </c>
      <c r="BM219" s="206" t="s">
        <v>1336</v>
      </c>
    </row>
    <row r="220" spans="1:65" s="2" customFormat="1" ht="11.25">
      <c r="A220" s="31"/>
      <c r="B220" s="32"/>
      <c r="C220" s="33"/>
      <c r="D220" s="208" t="s">
        <v>174</v>
      </c>
      <c r="E220" s="33"/>
      <c r="F220" s="209" t="s">
        <v>693</v>
      </c>
      <c r="G220" s="33"/>
      <c r="H220" s="33"/>
      <c r="I220" s="210"/>
      <c r="J220" s="210"/>
      <c r="K220" s="33"/>
      <c r="L220" s="33"/>
      <c r="M220" s="36"/>
      <c r="N220" s="211"/>
      <c r="O220" s="212"/>
      <c r="P220" s="68"/>
      <c r="Q220" s="68"/>
      <c r="R220" s="68"/>
      <c r="S220" s="68"/>
      <c r="T220" s="68"/>
      <c r="U220" s="68"/>
      <c r="V220" s="68"/>
      <c r="W220" s="68"/>
      <c r="X220" s="69"/>
      <c r="Y220" s="31"/>
      <c r="Z220" s="31"/>
      <c r="AA220" s="31"/>
      <c r="AB220" s="31"/>
      <c r="AC220" s="31"/>
      <c r="AD220" s="31"/>
      <c r="AE220" s="31"/>
      <c r="AT220" s="14" t="s">
        <v>174</v>
      </c>
      <c r="AU220" s="14" t="s">
        <v>81</v>
      </c>
    </row>
    <row r="221" spans="1:65" s="2" customFormat="1" ht="14.45" customHeight="1">
      <c r="A221" s="31"/>
      <c r="B221" s="32"/>
      <c r="C221" s="193" t="s">
        <v>386</v>
      </c>
      <c r="D221" s="193" t="s">
        <v>169</v>
      </c>
      <c r="E221" s="194" t="s">
        <v>695</v>
      </c>
      <c r="F221" s="195" t="s">
        <v>696</v>
      </c>
      <c r="G221" s="196" t="s">
        <v>202</v>
      </c>
      <c r="H221" s="197">
        <v>8</v>
      </c>
      <c r="I221" s="198"/>
      <c r="J221" s="198"/>
      <c r="K221" s="199">
        <f>ROUND(P221*H221,2)</f>
        <v>0</v>
      </c>
      <c r="L221" s="200"/>
      <c r="M221" s="36"/>
      <c r="N221" s="201" t="s">
        <v>1</v>
      </c>
      <c r="O221" s="202" t="s">
        <v>37</v>
      </c>
      <c r="P221" s="203">
        <f>I221+J221</f>
        <v>0</v>
      </c>
      <c r="Q221" s="203">
        <f>ROUND(I221*H221,2)</f>
        <v>0</v>
      </c>
      <c r="R221" s="203">
        <f>ROUND(J221*H221,2)</f>
        <v>0</v>
      </c>
      <c r="S221" s="68"/>
      <c r="T221" s="204">
        <f>S221*H221</f>
        <v>0</v>
      </c>
      <c r="U221" s="204">
        <v>0</v>
      </c>
      <c r="V221" s="204">
        <f>U221*H221</f>
        <v>0</v>
      </c>
      <c r="W221" s="204">
        <v>0</v>
      </c>
      <c r="X221" s="205">
        <f>W221*H221</f>
        <v>0</v>
      </c>
      <c r="Y221" s="31"/>
      <c r="Z221" s="31"/>
      <c r="AA221" s="31"/>
      <c r="AB221" s="31"/>
      <c r="AC221" s="31"/>
      <c r="AD221" s="31"/>
      <c r="AE221" s="31"/>
      <c r="AR221" s="206" t="s">
        <v>81</v>
      </c>
      <c r="AT221" s="206" t="s">
        <v>169</v>
      </c>
      <c r="AU221" s="206" t="s">
        <v>81</v>
      </c>
      <c r="AY221" s="14" t="s">
        <v>167</v>
      </c>
      <c r="BE221" s="207">
        <f>IF(O221="základní",K221,0)</f>
        <v>0</v>
      </c>
      <c r="BF221" s="207">
        <f>IF(O221="snížená",K221,0)</f>
        <v>0</v>
      </c>
      <c r="BG221" s="207">
        <f>IF(O221="zákl. přenesená",K221,0)</f>
        <v>0</v>
      </c>
      <c r="BH221" s="207">
        <f>IF(O221="sníž. přenesená",K221,0)</f>
        <v>0</v>
      </c>
      <c r="BI221" s="207">
        <f>IF(O221="nulová",K221,0)</f>
        <v>0</v>
      </c>
      <c r="BJ221" s="14" t="s">
        <v>81</v>
      </c>
      <c r="BK221" s="207">
        <f>ROUND(P221*H221,2)</f>
        <v>0</v>
      </c>
      <c r="BL221" s="14" t="s">
        <v>81</v>
      </c>
      <c r="BM221" s="206" t="s">
        <v>1337</v>
      </c>
    </row>
    <row r="222" spans="1:65" s="2" customFormat="1" ht="11.25">
      <c r="A222" s="31"/>
      <c r="B222" s="32"/>
      <c r="C222" s="33"/>
      <c r="D222" s="208" t="s">
        <v>174</v>
      </c>
      <c r="E222" s="33"/>
      <c r="F222" s="209" t="s">
        <v>696</v>
      </c>
      <c r="G222" s="33"/>
      <c r="H222" s="33"/>
      <c r="I222" s="210"/>
      <c r="J222" s="210"/>
      <c r="K222" s="33"/>
      <c r="L222" s="33"/>
      <c r="M222" s="36"/>
      <c r="N222" s="211"/>
      <c r="O222" s="212"/>
      <c r="P222" s="68"/>
      <c r="Q222" s="68"/>
      <c r="R222" s="68"/>
      <c r="S222" s="68"/>
      <c r="T222" s="68"/>
      <c r="U222" s="68"/>
      <c r="V222" s="68"/>
      <c r="W222" s="68"/>
      <c r="X222" s="69"/>
      <c r="Y222" s="31"/>
      <c r="Z222" s="31"/>
      <c r="AA222" s="31"/>
      <c r="AB222" s="31"/>
      <c r="AC222" s="31"/>
      <c r="AD222" s="31"/>
      <c r="AE222" s="31"/>
      <c r="AT222" s="14" t="s">
        <v>174</v>
      </c>
      <c r="AU222" s="14" t="s">
        <v>81</v>
      </c>
    </row>
    <row r="223" spans="1:65" s="2" customFormat="1" ht="14.45" customHeight="1">
      <c r="A223" s="31"/>
      <c r="B223" s="32"/>
      <c r="C223" s="193" t="s">
        <v>390</v>
      </c>
      <c r="D223" s="193" t="s">
        <v>169</v>
      </c>
      <c r="E223" s="194" t="s">
        <v>698</v>
      </c>
      <c r="F223" s="195" t="s">
        <v>699</v>
      </c>
      <c r="G223" s="196" t="s">
        <v>202</v>
      </c>
      <c r="H223" s="197">
        <v>800</v>
      </c>
      <c r="I223" s="198"/>
      <c r="J223" s="198"/>
      <c r="K223" s="199">
        <f>ROUND(P223*H223,2)</f>
        <v>0</v>
      </c>
      <c r="L223" s="200"/>
      <c r="M223" s="36"/>
      <c r="N223" s="201" t="s">
        <v>1</v>
      </c>
      <c r="O223" s="202" t="s">
        <v>37</v>
      </c>
      <c r="P223" s="203">
        <f>I223+J223</f>
        <v>0</v>
      </c>
      <c r="Q223" s="203">
        <f>ROUND(I223*H223,2)</f>
        <v>0</v>
      </c>
      <c r="R223" s="203">
        <f>ROUND(J223*H223,2)</f>
        <v>0</v>
      </c>
      <c r="S223" s="68"/>
      <c r="T223" s="204">
        <f>S223*H223</f>
        <v>0</v>
      </c>
      <c r="U223" s="204">
        <v>0</v>
      </c>
      <c r="V223" s="204">
        <f>U223*H223</f>
        <v>0</v>
      </c>
      <c r="W223" s="204">
        <v>0</v>
      </c>
      <c r="X223" s="205">
        <f>W223*H223</f>
        <v>0</v>
      </c>
      <c r="Y223" s="31"/>
      <c r="Z223" s="31"/>
      <c r="AA223" s="31"/>
      <c r="AB223" s="31"/>
      <c r="AC223" s="31"/>
      <c r="AD223" s="31"/>
      <c r="AE223" s="31"/>
      <c r="AR223" s="206" t="s">
        <v>81</v>
      </c>
      <c r="AT223" s="206" t="s">
        <v>169</v>
      </c>
      <c r="AU223" s="206" t="s">
        <v>81</v>
      </c>
      <c r="AY223" s="14" t="s">
        <v>167</v>
      </c>
      <c r="BE223" s="207">
        <f>IF(O223="základní",K223,0)</f>
        <v>0</v>
      </c>
      <c r="BF223" s="207">
        <f>IF(O223="snížená",K223,0)</f>
        <v>0</v>
      </c>
      <c r="BG223" s="207">
        <f>IF(O223="zákl. přenesená",K223,0)</f>
        <v>0</v>
      </c>
      <c r="BH223" s="207">
        <f>IF(O223="sníž. přenesená",K223,0)</f>
        <v>0</v>
      </c>
      <c r="BI223" s="207">
        <f>IF(O223="nulová",K223,0)</f>
        <v>0</v>
      </c>
      <c r="BJ223" s="14" t="s">
        <v>81</v>
      </c>
      <c r="BK223" s="207">
        <f>ROUND(P223*H223,2)</f>
        <v>0</v>
      </c>
      <c r="BL223" s="14" t="s">
        <v>81</v>
      </c>
      <c r="BM223" s="206" t="s">
        <v>1338</v>
      </c>
    </row>
    <row r="224" spans="1:65" s="2" customFormat="1" ht="19.5">
      <c r="A224" s="31"/>
      <c r="B224" s="32"/>
      <c r="C224" s="33"/>
      <c r="D224" s="208" t="s">
        <v>174</v>
      </c>
      <c r="E224" s="33"/>
      <c r="F224" s="209" t="s">
        <v>701</v>
      </c>
      <c r="G224" s="33"/>
      <c r="H224" s="33"/>
      <c r="I224" s="210"/>
      <c r="J224" s="210"/>
      <c r="K224" s="33"/>
      <c r="L224" s="33"/>
      <c r="M224" s="36"/>
      <c r="N224" s="211"/>
      <c r="O224" s="212"/>
      <c r="P224" s="68"/>
      <c r="Q224" s="68"/>
      <c r="R224" s="68"/>
      <c r="S224" s="68"/>
      <c r="T224" s="68"/>
      <c r="U224" s="68"/>
      <c r="V224" s="68"/>
      <c r="W224" s="68"/>
      <c r="X224" s="69"/>
      <c r="Y224" s="31"/>
      <c r="Z224" s="31"/>
      <c r="AA224" s="31"/>
      <c r="AB224" s="31"/>
      <c r="AC224" s="31"/>
      <c r="AD224" s="31"/>
      <c r="AE224" s="31"/>
      <c r="AT224" s="14" t="s">
        <v>174</v>
      </c>
      <c r="AU224" s="14" t="s">
        <v>81</v>
      </c>
    </row>
    <row r="225" spans="1:65" s="2" customFormat="1" ht="14.45" customHeight="1">
      <c r="A225" s="31"/>
      <c r="B225" s="32"/>
      <c r="C225" s="193" t="s">
        <v>394</v>
      </c>
      <c r="D225" s="193" t="s">
        <v>169</v>
      </c>
      <c r="E225" s="194" t="s">
        <v>702</v>
      </c>
      <c r="F225" s="195" t="s">
        <v>703</v>
      </c>
      <c r="G225" s="196" t="s">
        <v>202</v>
      </c>
      <c r="H225" s="197">
        <v>23</v>
      </c>
      <c r="I225" s="198"/>
      <c r="J225" s="198"/>
      <c r="K225" s="199">
        <f>ROUND(P225*H225,2)</f>
        <v>0</v>
      </c>
      <c r="L225" s="200"/>
      <c r="M225" s="36"/>
      <c r="N225" s="201" t="s">
        <v>1</v>
      </c>
      <c r="O225" s="202" t="s">
        <v>37</v>
      </c>
      <c r="P225" s="203">
        <f>I225+J225</f>
        <v>0</v>
      </c>
      <c r="Q225" s="203">
        <f>ROUND(I225*H225,2)</f>
        <v>0</v>
      </c>
      <c r="R225" s="203">
        <f>ROUND(J225*H225,2)</f>
        <v>0</v>
      </c>
      <c r="S225" s="68"/>
      <c r="T225" s="204">
        <f>S225*H225</f>
        <v>0</v>
      </c>
      <c r="U225" s="204">
        <v>0</v>
      </c>
      <c r="V225" s="204">
        <f>U225*H225</f>
        <v>0</v>
      </c>
      <c r="W225" s="204">
        <v>0</v>
      </c>
      <c r="X225" s="205">
        <f>W225*H225</f>
        <v>0</v>
      </c>
      <c r="Y225" s="31"/>
      <c r="Z225" s="31"/>
      <c r="AA225" s="31"/>
      <c r="AB225" s="31"/>
      <c r="AC225" s="31"/>
      <c r="AD225" s="31"/>
      <c r="AE225" s="31"/>
      <c r="AR225" s="206" t="s">
        <v>81</v>
      </c>
      <c r="AT225" s="206" t="s">
        <v>169</v>
      </c>
      <c r="AU225" s="206" t="s">
        <v>81</v>
      </c>
      <c r="AY225" s="14" t="s">
        <v>167</v>
      </c>
      <c r="BE225" s="207">
        <f>IF(O225="základní",K225,0)</f>
        <v>0</v>
      </c>
      <c r="BF225" s="207">
        <f>IF(O225="snížená",K225,0)</f>
        <v>0</v>
      </c>
      <c r="BG225" s="207">
        <f>IF(O225="zákl. přenesená",K225,0)</f>
        <v>0</v>
      </c>
      <c r="BH225" s="207">
        <f>IF(O225="sníž. přenesená",K225,0)</f>
        <v>0</v>
      </c>
      <c r="BI225" s="207">
        <f>IF(O225="nulová",K225,0)</f>
        <v>0</v>
      </c>
      <c r="BJ225" s="14" t="s">
        <v>81</v>
      </c>
      <c r="BK225" s="207">
        <f>ROUND(P225*H225,2)</f>
        <v>0</v>
      </c>
      <c r="BL225" s="14" t="s">
        <v>81</v>
      </c>
      <c r="BM225" s="206" t="s">
        <v>1339</v>
      </c>
    </row>
    <row r="226" spans="1:65" s="2" customFormat="1" ht="19.5">
      <c r="A226" s="31"/>
      <c r="B226" s="32"/>
      <c r="C226" s="33"/>
      <c r="D226" s="208" t="s">
        <v>174</v>
      </c>
      <c r="E226" s="33"/>
      <c r="F226" s="209" t="s">
        <v>705</v>
      </c>
      <c r="G226" s="33"/>
      <c r="H226" s="33"/>
      <c r="I226" s="210"/>
      <c r="J226" s="210"/>
      <c r="K226" s="33"/>
      <c r="L226" s="33"/>
      <c r="M226" s="36"/>
      <c r="N226" s="211"/>
      <c r="O226" s="212"/>
      <c r="P226" s="68"/>
      <c r="Q226" s="68"/>
      <c r="R226" s="68"/>
      <c r="S226" s="68"/>
      <c r="T226" s="68"/>
      <c r="U226" s="68"/>
      <c r="V226" s="68"/>
      <c r="W226" s="68"/>
      <c r="X226" s="69"/>
      <c r="Y226" s="31"/>
      <c r="Z226" s="31"/>
      <c r="AA226" s="31"/>
      <c r="AB226" s="31"/>
      <c r="AC226" s="31"/>
      <c r="AD226" s="31"/>
      <c r="AE226" s="31"/>
      <c r="AT226" s="14" t="s">
        <v>174</v>
      </c>
      <c r="AU226" s="14" t="s">
        <v>81</v>
      </c>
    </row>
    <row r="227" spans="1:65" s="2" customFormat="1" ht="14.45" customHeight="1">
      <c r="A227" s="31"/>
      <c r="B227" s="32"/>
      <c r="C227" s="193" t="s">
        <v>398</v>
      </c>
      <c r="D227" s="193" t="s">
        <v>169</v>
      </c>
      <c r="E227" s="194" t="s">
        <v>706</v>
      </c>
      <c r="F227" s="195" t="s">
        <v>707</v>
      </c>
      <c r="G227" s="196" t="s">
        <v>202</v>
      </c>
      <c r="H227" s="197">
        <v>46</v>
      </c>
      <c r="I227" s="198"/>
      <c r="J227" s="198"/>
      <c r="K227" s="199">
        <f>ROUND(P227*H227,2)</f>
        <v>0</v>
      </c>
      <c r="L227" s="200"/>
      <c r="M227" s="36"/>
      <c r="N227" s="201" t="s">
        <v>1</v>
      </c>
      <c r="O227" s="202" t="s">
        <v>37</v>
      </c>
      <c r="P227" s="203">
        <f>I227+J227</f>
        <v>0</v>
      </c>
      <c r="Q227" s="203">
        <f>ROUND(I227*H227,2)</f>
        <v>0</v>
      </c>
      <c r="R227" s="203">
        <f>ROUND(J227*H227,2)</f>
        <v>0</v>
      </c>
      <c r="S227" s="68"/>
      <c r="T227" s="204">
        <f>S227*H227</f>
        <v>0</v>
      </c>
      <c r="U227" s="204">
        <v>0</v>
      </c>
      <c r="V227" s="204">
        <f>U227*H227</f>
        <v>0</v>
      </c>
      <c r="W227" s="204">
        <v>0</v>
      </c>
      <c r="X227" s="205">
        <f>W227*H227</f>
        <v>0</v>
      </c>
      <c r="Y227" s="31"/>
      <c r="Z227" s="31"/>
      <c r="AA227" s="31"/>
      <c r="AB227" s="31"/>
      <c r="AC227" s="31"/>
      <c r="AD227" s="31"/>
      <c r="AE227" s="31"/>
      <c r="AR227" s="206" t="s">
        <v>81</v>
      </c>
      <c r="AT227" s="206" t="s">
        <v>169</v>
      </c>
      <c r="AU227" s="206" t="s">
        <v>81</v>
      </c>
      <c r="AY227" s="14" t="s">
        <v>167</v>
      </c>
      <c r="BE227" s="207">
        <f>IF(O227="základní",K227,0)</f>
        <v>0</v>
      </c>
      <c r="BF227" s="207">
        <f>IF(O227="snížená",K227,0)</f>
        <v>0</v>
      </c>
      <c r="BG227" s="207">
        <f>IF(O227="zákl. přenesená",K227,0)</f>
        <v>0</v>
      </c>
      <c r="BH227" s="207">
        <f>IF(O227="sníž. přenesená",K227,0)</f>
        <v>0</v>
      </c>
      <c r="BI227" s="207">
        <f>IF(O227="nulová",K227,0)</f>
        <v>0</v>
      </c>
      <c r="BJ227" s="14" t="s">
        <v>81</v>
      </c>
      <c r="BK227" s="207">
        <f>ROUND(P227*H227,2)</f>
        <v>0</v>
      </c>
      <c r="BL227" s="14" t="s">
        <v>81</v>
      </c>
      <c r="BM227" s="206" t="s">
        <v>1340</v>
      </c>
    </row>
    <row r="228" spans="1:65" s="2" customFormat="1" ht="11.25">
      <c r="A228" s="31"/>
      <c r="B228" s="32"/>
      <c r="C228" s="33"/>
      <c r="D228" s="208" t="s">
        <v>174</v>
      </c>
      <c r="E228" s="33"/>
      <c r="F228" s="209" t="s">
        <v>707</v>
      </c>
      <c r="G228" s="33"/>
      <c r="H228" s="33"/>
      <c r="I228" s="210"/>
      <c r="J228" s="210"/>
      <c r="K228" s="33"/>
      <c r="L228" s="33"/>
      <c r="M228" s="36"/>
      <c r="N228" s="211"/>
      <c r="O228" s="212"/>
      <c r="P228" s="68"/>
      <c r="Q228" s="68"/>
      <c r="R228" s="68"/>
      <c r="S228" s="68"/>
      <c r="T228" s="68"/>
      <c r="U228" s="68"/>
      <c r="V228" s="68"/>
      <c r="W228" s="68"/>
      <c r="X228" s="69"/>
      <c r="Y228" s="31"/>
      <c r="Z228" s="31"/>
      <c r="AA228" s="31"/>
      <c r="AB228" s="31"/>
      <c r="AC228" s="31"/>
      <c r="AD228" s="31"/>
      <c r="AE228" s="31"/>
      <c r="AT228" s="14" t="s">
        <v>174</v>
      </c>
      <c r="AU228" s="14" t="s">
        <v>81</v>
      </c>
    </row>
    <row r="229" spans="1:65" s="2" customFormat="1" ht="14.45" customHeight="1">
      <c r="A229" s="31"/>
      <c r="B229" s="32"/>
      <c r="C229" s="193" t="s">
        <v>402</v>
      </c>
      <c r="D229" s="193" t="s">
        <v>169</v>
      </c>
      <c r="E229" s="194" t="s">
        <v>709</v>
      </c>
      <c r="F229" s="195" t="s">
        <v>710</v>
      </c>
      <c r="G229" s="196" t="s">
        <v>202</v>
      </c>
      <c r="H229" s="197">
        <v>46</v>
      </c>
      <c r="I229" s="198"/>
      <c r="J229" s="198"/>
      <c r="K229" s="199">
        <f>ROUND(P229*H229,2)</f>
        <v>0</v>
      </c>
      <c r="L229" s="200"/>
      <c r="M229" s="36"/>
      <c r="N229" s="201" t="s">
        <v>1</v>
      </c>
      <c r="O229" s="202" t="s">
        <v>37</v>
      </c>
      <c r="P229" s="203">
        <f>I229+J229</f>
        <v>0</v>
      </c>
      <c r="Q229" s="203">
        <f>ROUND(I229*H229,2)</f>
        <v>0</v>
      </c>
      <c r="R229" s="203">
        <f>ROUND(J229*H229,2)</f>
        <v>0</v>
      </c>
      <c r="S229" s="68"/>
      <c r="T229" s="204">
        <f>S229*H229</f>
        <v>0</v>
      </c>
      <c r="U229" s="204">
        <v>0</v>
      </c>
      <c r="V229" s="204">
        <f>U229*H229</f>
        <v>0</v>
      </c>
      <c r="W229" s="204">
        <v>0</v>
      </c>
      <c r="X229" s="205">
        <f>W229*H229</f>
        <v>0</v>
      </c>
      <c r="Y229" s="31"/>
      <c r="Z229" s="31"/>
      <c r="AA229" s="31"/>
      <c r="AB229" s="31"/>
      <c r="AC229" s="31"/>
      <c r="AD229" s="31"/>
      <c r="AE229" s="31"/>
      <c r="AR229" s="206" t="s">
        <v>81</v>
      </c>
      <c r="AT229" s="206" t="s">
        <v>169</v>
      </c>
      <c r="AU229" s="206" t="s">
        <v>81</v>
      </c>
      <c r="AY229" s="14" t="s">
        <v>167</v>
      </c>
      <c r="BE229" s="207">
        <f>IF(O229="základní",K229,0)</f>
        <v>0</v>
      </c>
      <c r="BF229" s="207">
        <f>IF(O229="snížená",K229,0)</f>
        <v>0</v>
      </c>
      <c r="BG229" s="207">
        <f>IF(O229="zákl. přenesená",K229,0)</f>
        <v>0</v>
      </c>
      <c r="BH229" s="207">
        <f>IF(O229="sníž. přenesená",K229,0)</f>
        <v>0</v>
      </c>
      <c r="BI229" s="207">
        <f>IF(O229="nulová",K229,0)</f>
        <v>0</v>
      </c>
      <c r="BJ229" s="14" t="s">
        <v>81</v>
      </c>
      <c r="BK229" s="207">
        <f>ROUND(P229*H229,2)</f>
        <v>0</v>
      </c>
      <c r="BL229" s="14" t="s">
        <v>81</v>
      </c>
      <c r="BM229" s="206" t="s">
        <v>1341</v>
      </c>
    </row>
    <row r="230" spans="1:65" s="2" customFormat="1" ht="11.25">
      <c r="A230" s="31"/>
      <c r="B230" s="32"/>
      <c r="C230" s="33"/>
      <c r="D230" s="208" t="s">
        <v>174</v>
      </c>
      <c r="E230" s="33"/>
      <c r="F230" s="209" t="s">
        <v>712</v>
      </c>
      <c r="G230" s="33"/>
      <c r="H230" s="33"/>
      <c r="I230" s="210"/>
      <c r="J230" s="210"/>
      <c r="K230" s="33"/>
      <c r="L230" s="33"/>
      <c r="M230" s="36"/>
      <c r="N230" s="211"/>
      <c r="O230" s="212"/>
      <c r="P230" s="68"/>
      <c r="Q230" s="68"/>
      <c r="R230" s="68"/>
      <c r="S230" s="68"/>
      <c r="T230" s="68"/>
      <c r="U230" s="68"/>
      <c r="V230" s="68"/>
      <c r="W230" s="68"/>
      <c r="X230" s="69"/>
      <c r="Y230" s="31"/>
      <c r="Z230" s="31"/>
      <c r="AA230" s="31"/>
      <c r="AB230" s="31"/>
      <c r="AC230" s="31"/>
      <c r="AD230" s="31"/>
      <c r="AE230" s="31"/>
      <c r="AT230" s="14" t="s">
        <v>174</v>
      </c>
      <c r="AU230" s="14" t="s">
        <v>81</v>
      </c>
    </row>
    <row r="231" spans="1:65" s="2" customFormat="1" ht="14.45" customHeight="1">
      <c r="A231" s="31"/>
      <c r="B231" s="32"/>
      <c r="C231" s="193" t="s">
        <v>407</v>
      </c>
      <c r="D231" s="193" t="s">
        <v>169</v>
      </c>
      <c r="E231" s="194" t="s">
        <v>713</v>
      </c>
      <c r="F231" s="195" t="s">
        <v>714</v>
      </c>
      <c r="G231" s="196" t="s">
        <v>202</v>
      </c>
      <c r="H231" s="197">
        <v>1</v>
      </c>
      <c r="I231" s="198"/>
      <c r="J231" s="198"/>
      <c r="K231" s="199">
        <f>ROUND(P231*H231,2)</f>
        <v>0</v>
      </c>
      <c r="L231" s="200"/>
      <c r="M231" s="36"/>
      <c r="N231" s="201" t="s">
        <v>1</v>
      </c>
      <c r="O231" s="202" t="s">
        <v>37</v>
      </c>
      <c r="P231" s="203">
        <f>I231+J231</f>
        <v>0</v>
      </c>
      <c r="Q231" s="203">
        <f>ROUND(I231*H231,2)</f>
        <v>0</v>
      </c>
      <c r="R231" s="203">
        <f>ROUND(J231*H231,2)</f>
        <v>0</v>
      </c>
      <c r="S231" s="68"/>
      <c r="T231" s="204">
        <f>S231*H231</f>
        <v>0</v>
      </c>
      <c r="U231" s="204">
        <v>0</v>
      </c>
      <c r="V231" s="204">
        <f>U231*H231</f>
        <v>0</v>
      </c>
      <c r="W231" s="204">
        <v>0</v>
      </c>
      <c r="X231" s="205">
        <f>W231*H231</f>
        <v>0</v>
      </c>
      <c r="Y231" s="31"/>
      <c r="Z231" s="31"/>
      <c r="AA231" s="31"/>
      <c r="AB231" s="31"/>
      <c r="AC231" s="31"/>
      <c r="AD231" s="31"/>
      <c r="AE231" s="31"/>
      <c r="AR231" s="206" t="s">
        <v>81</v>
      </c>
      <c r="AT231" s="206" t="s">
        <v>169</v>
      </c>
      <c r="AU231" s="206" t="s">
        <v>81</v>
      </c>
      <c r="AY231" s="14" t="s">
        <v>167</v>
      </c>
      <c r="BE231" s="207">
        <f>IF(O231="základní",K231,0)</f>
        <v>0</v>
      </c>
      <c r="BF231" s="207">
        <f>IF(O231="snížená",K231,0)</f>
        <v>0</v>
      </c>
      <c r="BG231" s="207">
        <f>IF(O231="zákl. přenesená",K231,0)</f>
        <v>0</v>
      </c>
      <c r="BH231" s="207">
        <f>IF(O231="sníž. přenesená",K231,0)</f>
        <v>0</v>
      </c>
      <c r="BI231" s="207">
        <f>IF(O231="nulová",K231,0)</f>
        <v>0</v>
      </c>
      <c r="BJ231" s="14" t="s">
        <v>81</v>
      </c>
      <c r="BK231" s="207">
        <f>ROUND(P231*H231,2)</f>
        <v>0</v>
      </c>
      <c r="BL231" s="14" t="s">
        <v>81</v>
      </c>
      <c r="BM231" s="206" t="s">
        <v>1342</v>
      </c>
    </row>
    <row r="232" spans="1:65" s="2" customFormat="1" ht="11.25">
      <c r="A232" s="31"/>
      <c r="B232" s="32"/>
      <c r="C232" s="33"/>
      <c r="D232" s="208" t="s">
        <v>174</v>
      </c>
      <c r="E232" s="33"/>
      <c r="F232" s="209" t="s">
        <v>716</v>
      </c>
      <c r="G232" s="33"/>
      <c r="H232" s="33"/>
      <c r="I232" s="210"/>
      <c r="J232" s="210"/>
      <c r="K232" s="33"/>
      <c r="L232" s="33"/>
      <c r="M232" s="36"/>
      <c r="N232" s="211"/>
      <c r="O232" s="212"/>
      <c r="P232" s="68"/>
      <c r="Q232" s="68"/>
      <c r="R232" s="68"/>
      <c r="S232" s="68"/>
      <c r="T232" s="68"/>
      <c r="U232" s="68"/>
      <c r="V232" s="68"/>
      <c r="W232" s="68"/>
      <c r="X232" s="69"/>
      <c r="Y232" s="31"/>
      <c r="Z232" s="31"/>
      <c r="AA232" s="31"/>
      <c r="AB232" s="31"/>
      <c r="AC232" s="31"/>
      <c r="AD232" s="31"/>
      <c r="AE232" s="31"/>
      <c r="AT232" s="14" t="s">
        <v>174</v>
      </c>
      <c r="AU232" s="14" t="s">
        <v>81</v>
      </c>
    </row>
    <row r="233" spans="1:65" s="2" customFormat="1" ht="14.45" customHeight="1">
      <c r="A233" s="31"/>
      <c r="B233" s="32"/>
      <c r="C233" s="193" t="s">
        <v>412</v>
      </c>
      <c r="D233" s="193" t="s">
        <v>169</v>
      </c>
      <c r="E233" s="194" t="s">
        <v>717</v>
      </c>
      <c r="F233" s="195" t="s">
        <v>718</v>
      </c>
      <c r="G233" s="196" t="s">
        <v>202</v>
      </c>
      <c r="H233" s="197">
        <v>46</v>
      </c>
      <c r="I233" s="198"/>
      <c r="J233" s="198"/>
      <c r="K233" s="199">
        <f>ROUND(P233*H233,2)</f>
        <v>0</v>
      </c>
      <c r="L233" s="200"/>
      <c r="M233" s="36"/>
      <c r="N233" s="201" t="s">
        <v>1</v>
      </c>
      <c r="O233" s="202" t="s">
        <v>37</v>
      </c>
      <c r="P233" s="203">
        <f>I233+J233</f>
        <v>0</v>
      </c>
      <c r="Q233" s="203">
        <f>ROUND(I233*H233,2)</f>
        <v>0</v>
      </c>
      <c r="R233" s="203">
        <f>ROUND(J233*H233,2)</f>
        <v>0</v>
      </c>
      <c r="S233" s="68"/>
      <c r="T233" s="204">
        <f>S233*H233</f>
        <v>0</v>
      </c>
      <c r="U233" s="204">
        <v>0</v>
      </c>
      <c r="V233" s="204">
        <f>U233*H233</f>
        <v>0</v>
      </c>
      <c r="W233" s="204">
        <v>0</v>
      </c>
      <c r="X233" s="205">
        <f>W233*H233</f>
        <v>0</v>
      </c>
      <c r="Y233" s="31"/>
      <c r="Z233" s="31"/>
      <c r="AA233" s="31"/>
      <c r="AB233" s="31"/>
      <c r="AC233" s="31"/>
      <c r="AD233" s="31"/>
      <c r="AE233" s="31"/>
      <c r="AR233" s="206" t="s">
        <v>81</v>
      </c>
      <c r="AT233" s="206" t="s">
        <v>169</v>
      </c>
      <c r="AU233" s="206" t="s">
        <v>81</v>
      </c>
      <c r="AY233" s="14" t="s">
        <v>167</v>
      </c>
      <c r="BE233" s="207">
        <f>IF(O233="základní",K233,0)</f>
        <v>0</v>
      </c>
      <c r="BF233" s="207">
        <f>IF(O233="snížená",K233,0)</f>
        <v>0</v>
      </c>
      <c r="BG233" s="207">
        <f>IF(O233="zákl. přenesená",K233,0)</f>
        <v>0</v>
      </c>
      <c r="BH233" s="207">
        <f>IF(O233="sníž. přenesená",K233,0)</f>
        <v>0</v>
      </c>
      <c r="BI233" s="207">
        <f>IF(O233="nulová",K233,0)</f>
        <v>0</v>
      </c>
      <c r="BJ233" s="14" t="s">
        <v>81</v>
      </c>
      <c r="BK233" s="207">
        <f>ROUND(P233*H233,2)</f>
        <v>0</v>
      </c>
      <c r="BL233" s="14" t="s">
        <v>81</v>
      </c>
      <c r="BM233" s="206" t="s">
        <v>1343</v>
      </c>
    </row>
    <row r="234" spans="1:65" s="2" customFormat="1" ht="11.25">
      <c r="A234" s="31"/>
      <c r="B234" s="32"/>
      <c r="C234" s="33"/>
      <c r="D234" s="208" t="s">
        <v>174</v>
      </c>
      <c r="E234" s="33"/>
      <c r="F234" s="209" t="s">
        <v>718</v>
      </c>
      <c r="G234" s="33"/>
      <c r="H234" s="33"/>
      <c r="I234" s="210"/>
      <c r="J234" s="210"/>
      <c r="K234" s="33"/>
      <c r="L234" s="33"/>
      <c r="M234" s="36"/>
      <c r="N234" s="211"/>
      <c r="O234" s="212"/>
      <c r="P234" s="68"/>
      <c r="Q234" s="68"/>
      <c r="R234" s="68"/>
      <c r="S234" s="68"/>
      <c r="T234" s="68"/>
      <c r="U234" s="68"/>
      <c r="V234" s="68"/>
      <c r="W234" s="68"/>
      <c r="X234" s="69"/>
      <c r="Y234" s="31"/>
      <c r="Z234" s="31"/>
      <c r="AA234" s="31"/>
      <c r="AB234" s="31"/>
      <c r="AC234" s="31"/>
      <c r="AD234" s="31"/>
      <c r="AE234" s="31"/>
      <c r="AT234" s="14" t="s">
        <v>174</v>
      </c>
      <c r="AU234" s="14" t="s">
        <v>81</v>
      </c>
    </row>
    <row r="235" spans="1:65" s="2" customFormat="1" ht="24.2" customHeight="1">
      <c r="A235" s="31"/>
      <c r="B235" s="32"/>
      <c r="C235" s="193" t="s">
        <v>416</v>
      </c>
      <c r="D235" s="193" t="s">
        <v>169</v>
      </c>
      <c r="E235" s="194" t="s">
        <v>467</v>
      </c>
      <c r="F235" s="195" t="s">
        <v>720</v>
      </c>
      <c r="G235" s="196" t="s">
        <v>202</v>
      </c>
      <c r="H235" s="197">
        <v>1</v>
      </c>
      <c r="I235" s="198"/>
      <c r="J235" s="198"/>
      <c r="K235" s="199">
        <f>ROUND(P235*H235,2)</f>
        <v>0</v>
      </c>
      <c r="L235" s="200"/>
      <c r="M235" s="36"/>
      <c r="N235" s="201" t="s">
        <v>1</v>
      </c>
      <c r="O235" s="202" t="s">
        <v>37</v>
      </c>
      <c r="P235" s="203">
        <f>I235+J235</f>
        <v>0</v>
      </c>
      <c r="Q235" s="203">
        <f>ROUND(I235*H235,2)</f>
        <v>0</v>
      </c>
      <c r="R235" s="203">
        <f>ROUND(J235*H235,2)</f>
        <v>0</v>
      </c>
      <c r="S235" s="68"/>
      <c r="T235" s="204">
        <f>S235*H235</f>
        <v>0</v>
      </c>
      <c r="U235" s="204">
        <v>0</v>
      </c>
      <c r="V235" s="204">
        <f>U235*H235</f>
        <v>0</v>
      </c>
      <c r="W235" s="204">
        <v>0</v>
      </c>
      <c r="X235" s="205">
        <f>W235*H235</f>
        <v>0</v>
      </c>
      <c r="Y235" s="31"/>
      <c r="Z235" s="31"/>
      <c r="AA235" s="31"/>
      <c r="AB235" s="31"/>
      <c r="AC235" s="31"/>
      <c r="AD235" s="31"/>
      <c r="AE235" s="31"/>
      <c r="AR235" s="206" t="s">
        <v>81</v>
      </c>
      <c r="AT235" s="206" t="s">
        <v>169</v>
      </c>
      <c r="AU235" s="206" t="s">
        <v>81</v>
      </c>
      <c r="AY235" s="14" t="s">
        <v>167</v>
      </c>
      <c r="BE235" s="207">
        <f>IF(O235="základní",K235,0)</f>
        <v>0</v>
      </c>
      <c r="BF235" s="207">
        <f>IF(O235="snížená",K235,0)</f>
        <v>0</v>
      </c>
      <c r="BG235" s="207">
        <f>IF(O235="zákl. přenesená",K235,0)</f>
        <v>0</v>
      </c>
      <c r="BH235" s="207">
        <f>IF(O235="sníž. přenesená",K235,0)</f>
        <v>0</v>
      </c>
      <c r="BI235" s="207">
        <f>IF(O235="nulová",K235,0)</f>
        <v>0</v>
      </c>
      <c r="BJ235" s="14" t="s">
        <v>81</v>
      </c>
      <c r="BK235" s="207">
        <f>ROUND(P235*H235,2)</f>
        <v>0</v>
      </c>
      <c r="BL235" s="14" t="s">
        <v>81</v>
      </c>
      <c r="BM235" s="206" t="s">
        <v>1344</v>
      </c>
    </row>
    <row r="236" spans="1:65" s="2" customFormat="1" ht="58.5">
      <c r="A236" s="31"/>
      <c r="B236" s="32"/>
      <c r="C236" s="33"/>
      <c r="D236" s="208" t="s">
        <v>174</v>
      </c>
      <c r="E236" s="33"/>
      <c r="F236" s="209" t="s">
        <v>722</v>
      </c>
      <c r="G236" s="33"/>
      <c r="H236" s="33"/>
      <c r="I236" s="210"/>
      <c r="J236" s="210"/>
      <c r="K236" s="33"/>
      <c r="L236" s="33"/>
      <c r="M236" s="36"/>
      <c r="N236" s="211"/>
      <c r="O236" s="212"/>
      <c r="P236" s="68"/>
      <c r="Q236" s="68"/>
      <c r="R236" s="68"/>
      <c r="S236" s="68"/>
      <c r="T236" s="68"/>
      <c r="U236" s="68"/>
      <c r="V236" s="68"/>
      <c r="W236" s="68"/>
      <c r="X236" s="69"/>
      <c r="Y236" s="31"/>
      <c r="Z236" s="31"/>
      <c r="AA236" s="31"/>
      <c r="AB236" s="31"/>
      <c r="AC236" s="31"/>
      <c r="AD236" s="31"/>
      <c r="AE236" s="31"/>
      <c r="AT236" s="14" t="s">
        <v>174</v>
      </c>
      <c r="AU236" s="14" t="s">
        <v>81</v>
      </c>
    </row>
    <row r="237" spans="1:65" s="2" customFormat="1" ht="24.2" customHeight="1">
      <c r="A237" s="31"/>
      <c r="B237" s="32"/>
      <c r="C237" s="193" t="s">
        <v>420</v>
      </c>
      <c r="D237" s="193" t="s">
        <v>169</v>
      </c>
      <c r="E237" s="194" t="s">
        <v>472</v>
      </c>
      <c r="F237" s="195" t="s">
        <v>473</v>
      </c>
      <c r="G237" s="196" t="s">
        <v>202</v>
      </c>
      <c r="H237" s="197">
        <v>1</v>
      </c>
      <c r="I237" s="198"/>
      <c r="J237" s="198"/>
      <c r="K237" s="199">
        <f>ROUND(P237*H237,2)</f>
        <v>0</v>
      </c>
      <c r="L237" s="200"/>
      <c r="M237" s="36"/>
      <c r="N237" s="201" t="s">
        <v>1</v>
      </c>
      <c r="O237" s="202" t="s">
        <v>37</v>
      </c>
      <c r="P237" s="203">
        <f>I237+J237</f>
        <v>0</v>
      </c>
      <c r="Q237" s="203">
        <f>ROUND(I237*H237,2)</f>
        <v>0</v>
      </c>
      <c r="R237" s="203">
        <f>ROUND(J237*H237,2)</f>
        <v>0</v>
      </c>
      <c r="S237" s="68"/>
      <c r="T237" s="204">
        <f>S237*H237</f>
        <v>0</v>
      </c>
      <c r="U237" s="204">
        <v>0</v>
      </c>
      <c r="V237" s="204">
        <f>U237*H237</f>
        <v>0</v>
      </c>
      <c r="W237" s="204">
        <v>0</v>
      </c>
      <c r="X237" s="205">
        <f>W237*H237</f>
        <v>0</v>
      </c>
      <c r="Y237" s="31"/>
      <c r="Z237" s="31"/>
      <c r="AA237" s="31"/>
      <c r="AB237" s="31"/>
      <c r="AC237" s="31"/>
      <c r="AD237" s="31"/>
      <c r="AE237" s="31"/>
      <c r="AR237" s="206" t="s">
        <v>81</v>
      </c>
      <c r="AT237" s="206" t="s">
        <v>169</v>
      </c>
      <c r="AU237" s="206" t="s">
        <v>81</v>
      </c>
      <c r="AY237" s="14" t="s">
        <v>167</v>
      </c>
      <c r="BE237" s="207">
        <f>IF(O237="základní",K237,0)</f>
        <v>0</v>
      </c>
      <c r="BF237" s="207">
        <f>IF(O237="snížená",K237,0)</f>
        <v>0</v>
      </c>
      <c r="BG237" s="207">
        <f>IF(O237="zákl. přenesená",K237,0)</f>
        <v>0</v>
      </c>
      <c r="BH237" s="207">
        <f>IF(O237="sníž. přenesená",K237,0)</f>
        <v>0</v>
      </c>
      <c r="BI237" s="207">
        <f>IF(O237="nulová",K237,0)</f>
        <v>0</v>
      </c>
      <c r="BJ237" s="14" t="s">
        <v>81</v>
      </c>
      <c r="BK237" s="207">
        <f>ROUND(P237*H237,2)</f>
        <v>0</v>
      </c>
      <c r="BL237" s="14" t="s">
        <v>81</v>
      </c>
      <c r="BM237" s="206" t="s">
        <v>1345</v>
      </c>
    </row>
    <row r="238" spans="1:65" s="2" customFormat="1" ht="19.5">
      <c r="A238" s="31"/>
      <c r="B238" s="32"/>
      <c r="C238" s="33"/>
      <c r="D238" s="208" t="s">
        <v>174</v>
      </c>
      <c r="E238" s="33"/>
      <c r="F238" s="209" t="s">
        <v>473</v>
      </c>
      <c r="G238" s="33"/>
      <c r="H238" s="33"/>
      <c r="I238" s="210"/>
      <c r="J238" s="210"/>
      <c r="K238" s="33"/>
      <c r="L238" s="33"/>
      <c r="M238" s="36"/>
      <c r="N238" s="211"/>
      <c r="O238" s="212"/>
      <c r="P238" s="68"/>
      <c r="Q238" s="68"/>
      <c r="R238" s="68"/>
      <c r="S238" s="68"/>
      <c r="T238" s="68"/>
      <c r="U238" s="68"/>
      <c r="V238" s="68"/>
      <c r="W238" s="68"/>
      <c r="X238" s="69"/>
      <c r="Y238" s="31"/>
      <c r="Z238" s="31"/>
      <c r="AA238" s="31"/>
      <c r="AB238" s="31"/>
      <c r="AC238" s="31"/>
      <c r="AD238" s="31"/>
      <c r="AE238" s="31"/>
      <c r="AT238" s="14" t="s">
        <v>174</v>
      </c>
      <c r="AU238" s="14" t="s">
        <v>81</v>
      </c>
    </row>
    <row r="239" spans="1:65" s="2" customFormat="1" ht="24.2" customHeight="1">
      <c r="A239" s="31"/>
      <c r="B239" s="32"/>
      <c r="C239" s="193" t="s">
        <v>424</v>
      </c>
      <c r="D239" s="193" t="s">
        <v>169</v>
      </c>
      <c r="E239" s="194" t="s">
        <v>726</v>
      </c>
      <c r="F239" s="195" t="s">
        <v>727</v>
      </c>
      <c r="G239" s="196" t="s">
        <v>202</v>
      </c>
      <c r="H239" s="197">
        <v>1</v>
      </c>
      <c r="I239" s="198"/>
      <c r="J239" s="198"/>
      <c r="K239" s="199">
        <f>ROUND(P239*H239,2)</f>
        <v>0</v>
      </c>
      <c r="L239" s="200"/>
      <c r="M239" s="36"/>
      <c r="N239" s="201" t="s">
        <v>1</v>
      </c>
      <c r="O239" s="202" t="s">
        <v>37</v>
      </c>
      <c r="P239" s="203">
        <f>I239+J239</f>
        <v>0</v>
      </c>
      <c r="Q239" s="203">
        <f>ROUND(I239*H239,2)</f>
        <v>0</v>
      </c>
      <c r="R239" s="203">
        <f>ROUND(J239*H239,2)</f>
        <v>0</v>
      </c>
      <c r="S239" s="68"/>
      <c r="T239" s="204">
        <f>S239*H239</f>
        <v>0</v>
      </c>
      <c r="U239" s="204">
        <v>0</v>
      </c>
      <c r="V239" s="204">
        <f>U239*H239</f>
        <v>0</v>
      </c>
      <c r="W239" s="204">
        <v>0</v>
      </c>
      <c r="X239" s="205">
        <f>W239*H239</f>
        <v>0</v>
      </c>
      <c r="Y239" s="31"/>
      <c r="Z239" s="31"/>
      <c r="AA239" s="31"/>
      <c r="AB239" s="31"/>
      <c r="AC239" s="31"/>
      <c r="AD239" s="31"/>
      <c r="AE239" s="31"/>
      <c r="AR239" s="206" t="s">
        <v>81</v>
      </c>
      <c r="AT239" s="206" t="s">
        <v>169</v>
      </c>
      <c r="AU239" s="206" t="s">
        <v>81</v>
      </c>
      <c r="AY239" s="14" t="s">
        <v>167</v>
      </c>
      <c r="BE239" s="207">
        <f>IF(O239="základní",K239,0)</f>
        <v>0</v>
      </c>
      <c r="BF239" s="207">
        <f>IF(O239="snížená",K239,0)</f>
        <v>0</v>
      </c>
      <c r="BG239" s="207">
        <f>IF(O239="zákl. přenesená",K239,0)</f>
        <v>0</v>
      </c>
      <c r="BH239" s="207">
        <f>IF(O239="sníž. přenesená",K239,0)</f>
        <v>0</v>
      </c>
      <c r="BI239" s="207">
        <f>IF(O239="nulová",K239,0)</f>
        <v>0</v>
      </c>
      <c r="BJ239" s="14" t="s">
        <v>81</v>
      </c>
      <c r="BK239" s="207">
        <f>ROUND(P239*H239,2)</f>
        <v>0</v>
      </c>
      <c r="BL239" s="14" t="s">
        <v>81</v>
      </c>
      <c r="BM239" s="206" t="s">
        <v>1346</v>
      </c>
    </row>
    <row r="240" spans="1:65" s="2" customFormat="1" ht="48.75">
      <c r="A240" s="31"/>
      <c r="B240" s="32"/>
      <c r="C240" s="33"/>
      <c r="D240" s="208" t="s">
        <v>174</v>
      </c>
      <c r="E240" s="33"/>
      <c r="F240" s="209" t="s">
        <v>729</v>
      </c>
      <c r="G240" s="33"/>
      <c r="H240" s="33"/>
      <c r="I240" s="210"/>
      <c r="J240" s="210"/>
      <c r="K240" s="33"/>
      <c r="L240" s="33"/>
      <c r="M240" s="36"/>
      <c r="N240" s="211"/>
      <c r="O240" s="212"/>
      <c r="P240" s="68"/>
      <c r="Q240" s="68"/>
      <c r="R240" s="68"/>
      <c r="S240" s="68"/>
      <c r="T240" s="68"/>
      <c r="U240" s="68"/>
      <c r="V240" s="68"/>
      <c r="W240" s="68"/>
      <c r="X240" s="69"/>
      <c r="Y240" s="31"/>
      <c r="Z240" s="31"/>
      <c r="AA240" s="31"/>
      <c r="AB240" s="31"/>
      <c r="AC240" s="31"/>
      <c r="AD240" s="31"/>
      <c r="AE240" s="31"/>
      <c r="AT240" s="14" t="s">
        <v>174</v>
      </c>
      <c r="AU240" s="14" t="s">
        <v>81</v>
      </c>
    </row>
    <row r="241" spans="1:65" s="2" customFormat="1" ht="14.45" customHeight="1">
      <c r="A241" s="31"/>
      <c r="B241" s="32"/>
      <c r="C241" s="193" t="s">
        <v>428</v>
      </c>
      <c r="D241" s="193" t="s">
        <v>169</v>
      </c>
      <c r="E241" s="194" t="s">
        <v>730</v>
      </c>
      <c r="F241" s="195" t="s">
        <v>731</v>
      </c>
      <c r="G241" s="196" t="s">
        <v>202</v>
      </c>
      <c r="H241" s="197">
        <v>2</v>
      </c>
      <c r="I241" s="198"/>
      <c r="J241" s="198"/>
      <c r="K241" s="199">
        <f>ROUND(P241*H241,2)</f>
        <v>0</v>
      </c>
      <c r="L241" s="200"/>
      <c r="M241" s="36"/>
      <c r="N241" s="201" t="s">
        <v>1</v>
      </c>
      <c r="O241" s="202" t="s">
        <v>37</v>
      </c>
      <c r="P241" s="203">
        <f>I241+J241</f>
        <v>0</v>
      </c>
      <c r="Q241" s="203">
        <f>ROUND(I241*H241,2)</f>
        <v>0</v>
      </c>
      <c r="R241" s="203">
        <f>ROUND(J241*H241,2)</f>
        <v>0</v>
      </c>
      <c r="S241" s="68"/>
      <c r="T241" s="204">
        <f>S241*H241</f>
        <v>0</v>
      </c>
      <c r="U241" s="204">
        <v>0</v>
      </c>
      <c r="V241" s="204">
        <f>U241*H241</f>
        <v>0</v>
      </c>
      <c r="W241" s="204">
        <v>0</v>
      </c>
      <c r="X241" s="205">
        <f>W241*H241</f>
        <v>0</v>
      </c>
      <c r="Y241" s="31"/>
      <c r="Z241" s="31"/>
      <c r="AA241" s="31"/>
      <c r="AB241" s="31"/>
      <c r="AC241" s="31"/>
      <c r="AD241" s="31"/>
      <c r="AE241" s="31"/>
      <c r="AR241" s="206" t="s">
        <v>81</v>
      </c>
      <c r="AT241" s="206" t="s">
        <v>169</v>
      </c>
      <c r="AU241" s="206" t="s">
        <v>81</v>
      </c>
      <c r="AY241" s="14" t="s">
        <v>167</v>
      </c>
      <c r="BE241" s="207">
        <f>IF(O241="základní",K241,0)</f>
        <v>0</v>
      </c>
      <c r="BF241" s="207">
        <f>IF(O241="snížená",K241,0)</f>
        <v>0</v>
      </c>
      <c r="BG241" s="207">
        <f>IF(O241="zákl. přenesená",K241,0)</f>
        <v>0</v>
      </c>
      <c r="BH241" s="207">
        <f>IF(O241="sníž. přenesená",K241,0)</f>
        <v>0</v>
      </c>
      <c r="BI241" s="207">
        <f>IF(O241="nulová",K241,0)</f>
        <v>0</v>
      </c>
      <c r="BJ241" s="14" t="s">
        <v>81</v>
      </c>
      <c r="BK241" s="207">
        <f>ROUND(P241*H241,2)</f>
        <v>0</v>
      </c>
      <c r="BL241" s="14" t="s">
        <v>81</v>
      </c>
      <c r="BM241" s="206" t="s">
        <v>1347</v>
      </c>
    </row>
    <row r="242" spans="1:65" s="2" customFormat="1" ht="19.5">
      <c r="A242" s="31"/>
      <c r="B242" s="32"/>
      <c r="C242" s="33"/>
      <c r="D242" s="208" t="s">
        <v>174</v>
      </c>
      <c r="E242" s="33"/>
      <c r="F242" s="209" t="s">
        <v>733</v>
      </c>
      <c r="G242" s="33"/>
      <c r="H242" s="33"/>
      <c r="I242" s="210"/>
      <c r="J242" s="210"/>
      <c r="K242" s="33"/>
      <c r="L242" s="33"/>
      <c r="M242" s="36"/>
      <c r="N242" s="211"/>
      <c r="O242" s="212"/>
      <c r="P242" s="68"/>
      <c r="Q242" s="68"/>
      <c r="R242" s="68"/>
      <c r="S242" s="68"/>
      <c r="T242" s="68"/>
      <c r="U242" s="68"/>
      <c r="V242" s="68"/>
      <c r="W242" s="68"/>
      <c r="X242" s="69"/>
      <c r="Y242" s="31"/>
      <c r="Z242" s="31"/>
      <c r="AA242" s="31"/>
      <c r="AB242" s="31"/>
      <c r="AC242" s="31"/>
      <c r="AD242" s="31"/>
      <c r="AE242" s="31"/>
      <c r="AT242" s="14" t="s">
        <v>174</v>
      </c>
      <c r="AU242" s="14" t="s">
        <v>81</v>
      </c>
    </row>
    <row r="243" spans="1:65" s="2" customFormat="1" ht="24.2" customHeight="1">
      <c r="A243" s="31"/>
      <c r="B243" s="32"/>
      <c r="C243" s="213" t="s">
        <v>432</v>
      </c>
      <c r="D243" s="213" t="s">
        <v>199</v>
      </c>
      <c r="E243" s="214" t="s">
        <v>734</v>
      </c>
      <c r="F243" s="215" t="s">
        <v>735</v>
      </c>
      <c r="G243" s="216" t="s">
        <v>202</v>
      </c>
      <c r="H243" s="217">
        <v>2</v>
      </c>
      <c r="I243" s="218"/>
      <c r="J243" s="219"/>
      <c r="K243" s="220">
        <f>ROUND(P243*H243,2)</f>
        <v>0</v>
      </c>
      <c r="L243" s="219"/>
      <c r="M243" s="221"/>
      <c r="N243" s="222" t="s">
        <v>1</v>
      </c>
      <c r="O243" s="202" t="s">
        <v>37</v>
      </c>
      <c r="P243" s="203">
        <f>I243+J243</f>
        <v>0</v>
      </c>
      <c r="Q243" s="203">
        <f>ROUND(I243*H243,2)</f>
        <v>0</v>
      </c>
      <c r="R243" s="203">
        <f>ROUND(J243*H243,2)</f>
        <v>0</v>
      </c>
      <c r="S243" s="68"/>
      <c r="T243" s="204">
        <f>S243*H243</f>
        <v>0</v>
      </c>
      <c r="U243" s="204">
        <v>0</v>
      </c>
      <c r="V243" s="204">
        <f>U243*H243</f>
        <v>0</v>
      </c>
      <c r="W243" s="204">
        <v>0</v>
      </c>
      <c r="X243" s="205">
        <f>W243*H243</f>
        <v>0</v>
      </c>
      <c r="Y243" s="31"/>
      <c r="Z243" s="31"/>
      <c r="AA243" s="31"/>
      <c r="AB243" s="31"/>
      <c r="AC243" s="31"/>
      <c r="AD243" s="31"/>
      <c r="AE243" s="31"/>
      <c r="AR243" s="206" t="s">
        <v>218</v>
      </c>
      <c r="AT243" s="206" t="s">
        <v>199</v>
      </c>
      <c r="AU243" s="206" t="s">
        <v>81</v>
      </c>
      <c r="AY243" s="14" t="s">
        <v>167</v>
      </c>
      <c r="BE243" s="207">
        <f>IF(O243="základní",K243,0)</f>
        <v>0</v>
      </c>
      <c r="BF243" s="207">
        <f>IF(O243="snížená",K243,0)</f>
        <v>0</v>
      </c>
      <c r="BG243" s="207">
        <f>IF(O243="zákl. přenesená",K243,0)</f>
        <v>0</v>
      </c>
      <c r="BH243" s="207">
        <f>IF(O243="sníž. přenesená",K243,0)</f>
        <v>0</v>
      </c>
      <c r="BI243" s="207">
        <f>IF(O243="nulová",K243,0)</f>
        <v>0</v>
      </c>
      <c r="BJ243" s="14" t="s">
        <v>81</v>
      </c>
      <c r="BK243" s="207">
        <f>ROUND(P243*H243,2)</f>
        <v>0</v>
      </c>
      <c r="BL243" s="14" t="s">
        <v>218</v>
      </c>
      <c r="BM243" s="206" t="s">
        <v>1348</v>
      </c>
    </row>
    <row r="244" spans="1:65" s="2" customFormat="1" ht="19.5">
      <c r="A244" s="31"/>
      <c r="B244" s="32"/>
      <c r="C244" s="33"/>
      <c r="D244" s="208" t="s">
        <v>174</v>
      </c>
      <c r="E244" s="33"/>
      <c r="F244" s="209" t="s">
        <v>735</v>
      </c>
      <c r="G244" s="33"/>
      <c r="H244" s="33"/>
      <c r="I244" s="210"/>
      <c r="J244" s="210"/>
      <c r="K244" s="33"/>
      <c r="L244" s="33"/>
      <c r="M244" s="36"/>
      <c r="N244" s="211"/>
      <c r="O244" s="212"/>
      <c r="P244" s="68"/>
      <c r="Q244" s="68"/>
      <c r="R244" s="68"/>
      <c r="S244" s="68"/>
      <c r="T244" s="68"/>
      <c r="U244" s="68"/>
      <c r="V244" s="68"/>
      <c r="W244" s="68"/>
      <c r="X244" s="69"/>
      <c r="Y244" s="31"/>
      <c r="Z244" s="31"/>
      <c r="AA244" s="31"/>
      <c r="AB244" s="31"/>
      <c r="AC244" s="31"/>
      <c r="AD244" s="31"/>
      <c r="AE244" s="31"/>
      <c r="AT244" s="14" t="s">
        <v>174</v>
      </c>
      <c r="AU244" s="14" t="s">
        <v>81</v>
      </c>
    </row>
    <row r="245" spans="1:65" s="2" customFormat="1" ht="37.9" customHeight="1">
      <c r="A245" s="31"/>
      <c r="B245" s="32"/>
      <c r="C245" s="193" t="s">
        <v>436</v>
      </c>
      <c r="D245" s="193" t="s">
        <v>169</v>
      </c>
      <c r="E245" s="194" t="s">
        <v>737</v>
      </c>
      <c r="F245" s="195" t="s">
        <v>738</v>
      </c>
      <c r="G245" s="196" t="s">
        <v>202</v>
      </c>
      <c r="H245" s="197">
        <v>1</v>
      </c>
      <c r="I245" s="198"/>
      <c r="J245" s="198"/>
      <c r="K245" s="199">
        <f>ROUND(P245*H245,2)</f>
        <v>0</v>
      </c>
      <c r="L245" s="200"/>
      <c r="M245" s="36"/>
      <c r="N245" s="201" t="s">
        <v>1</v>
      </c>
      <c r="O245" s="202" t="s">
        <v>37</v>
      </c>
      <c r="P245" s="203">
        <f>I245+J245</f>
        <v>0</v>
      </c>
      <c r="Q245" s="203">
        <f>ROUND(I245*H245,2)</f>
        <v>0</v>
      </c>
      <c r="R245" s="203">
        <f>ROUND(J245*H245,2)</f>
        <v>0</v>
      </c>
      <c r="S245" s="68"/>
      <c r="T245" s="204">
        <f>S245*H245</f>
        <v>0</v>
      </c>
      <c r="U245" s="204">
        <v>0</v>
      </c>
      <c r="V245" s="204">
        <f>U245*H245</f>
        <v>0</v>
      </c>
      <c r="W245" s="204">
        <v>0</v>
      </c>
      <c r="X245" s="205">
        <f>W245*H245</f>
        <v>0</v>
      </c>
      <c r="Y245" s="31"/>
      <c r="Z245" s="31"/>
      <c r="AA245" s="31"/>
      <c r="AB245" s="31"/>
      <c r="AC245" s="31"/>
      <c r="AD245" s="31"/>
      <c r="AE245" s="31"/>
      <c r="AR245" s="206" t="s">
        <v>81</v>
      </c>
      <c r="AT245" s="206" t="s">
        <v>169</v>
      </c>
      <c r="AU245" s="206" t="s">
        <v>81</v>
      </c>
      <c r="AY245" s="14" t="s">
        <v>167</v>
      </c>
      <c r="BE245" s="207">
        <f>IF(O245="základní",K245,0)</f>
        <v>0</v>
      </c>
      <c r="BF245" s="207">
        <f>IF(O245="snížená",K245,0)</f>
        <v>0</v>
      </c>
      <c r="BG245" s="207">
        <f>IF(O245="zákl. přenesená",K245,0)</f>
        <v>0</v>
      </c>
      <c r="BH245" s="207">
        <f>IF(O245="sníž. přenesená",K245,0)</f>
        <v>0</v>
      </c>
      <c r="BI245" s="207">
        <f>IF(O245="nulová",K245,0)</f>
        <v>0</v>
      </c>
      <c r="BJ245" s="14" t="s">
        <v>81</v>
      </c>
      <c r="BK245" s="207">
        <f>ROUND(P245*H245,2)</f>
        <v>0</v>
      </c>
      <c r="BL245" s="14" t="s">
        <v>81</v>
      </c>
      <c r="BM245" s="206" t="s">
        <v>1349</v>
      </c>
    </row>
    <row r="246" spans="1:65" s="2" customFormat="1" ht="39">
      <c r="A246" s="31"/>
      <c r="B246" s="32"/>
      <c r="C246" s="33"/>
      <c r="D246" s="208" t="s">
        <v>174</v>
      </c>
      <c r="E246" s="33"/>
      <c r="F246" s="209" t="s">
        <v>740</v>
      </c>
      <c r="G246" s="33"/>
      <c r="H246" s="33"/>
      <c r="I246" s="210"/>
      <c r="J246" s="210"/>
      <c r="K246" s="33"/>
      <c r="L246" s="33"/>
      <c r="M246" s="36"/>
      <c r="N246" s="211"/>
      <c r="O246" s="212"/>
      <c r="P246" s="68"/>
      <c r="Q246" s="68"/>
      <c r="R246" s="68"/>
      <c r="S246" s="68"/>
      <c r="T246" s="68"/>
      <c r="U246" s="68"/>
      <c r="V246" s="68"/>
      <c r="W246" s="68"/>
      <c r="X246" s="69"/>
      <c r="Y246" s="31"/>
      <c r="Z246" s="31"/>
      <c r="AA246" s="31"/>
      <c r="AB246" s="31"/>
      <c r="AC246" s="31"/>
      <c r="AD246" s="31"/>
      <c r="AE246" s="31"/>
      <c r="AT246" s="14" t="s">
        <v>174</v>
      </c>
      <c r="AU246" s="14" t="s">
        <v>81</v>
      </c>
    </row>
    <row r="247" spans="1:65" s="2" customFormat="1" ht="24.2" customHeight="1">
      <c r="A247" s="31"/>
      <c r="B247" s="32"/>
      <c r="C247" s="193" t="s">
        <v>440</v>
      </c>
      <c r="D247" s="193" t="s">
        <v>169</v>
      </c>
      <c r="E247" s="194" t="s">
        <v>741</v>
      </c>
      <c r="F247" s="195" t="s">
        <v>742</v>
      </c>
      <c r="G247" s="196" t="s">
        <v>202</v>
      </c>
      <c r="H247" s="197">
        <v>1</v>
      </c>
      <c r="I247" s="198"/>
      <c r="J247" s="198"/>
      <c r="K247" s="199">
        <f>ROUND(P247*H247,2)</f>
        <v>0</v>
      </c>
      <c r="L247" s="200"/>
      <c r="M247" s="36"/>
      <c r="N247" s="201" t="s">
        <v>1</v>
      </c>
      <c r="O247" s="202" t="s">
        <v>37</v>
      </c>
      <c r="P247" s="203">
        <f>I247+J247</f>
        <v>0</v>
      </c>
      <c r="Q247" s="203">
        <f>ROUND(I247*H247,2)</f>
        <v>0</v>
      </c>
      <c r="R247" s="203">
        <f>ROUND(J247*H247,2)</f>
        <v>0</v>
      </c>
      <c r="S247" s="68"/>
      <c r="T247" s="204">
        <f>S247*H247</f>
        <v>0</v>
      </c>
      <c r="U247" s="204">
        <v>0</v>
      </c>
      <c r="V247" s="204">
        <f>U247*H247</f>
        <v>0</v>
      </c>
      <c r="W247" s="204">
        <v>0</v>
      </c>
      <c r="X247" s="205">
        <f>W247*H247</f>
        <v>0</v>
      </c>
      <c r="Y247" s="31"/>
      <c r="Z247" s="31"/>
      <c r="AA247" s="31"/>
      <c r="AB247" s="31"/>
      <c r="AC247" s="31"/>
      <c r="AD247" s="31"/>
      <c r="AE247" s="31"/>
      <c r="AR247" s="206" t="s">
        <v>81</v>
      </c>
      <c r="AT247" s="206" t="s">
        <v>169</v>
      </c>
      <c r="AU247" s="206" t="s">
        <v>81</v>
      </c>
      <c r="AY247" s="14" t="s">
        <v>167</v>
      </c>
      <c r="BE247" s="207">
        <f>IF(O247="základní",K247,0)</f>
        <v>0</v>
      </c>
      <c r="BF247" s="207">
        <f>IF(O247="snížená",K247,0)</f>
        <v>0</v>
      </c>
      <c r="BG247" s="207">
        <f>IF(O247="zákl. přenesená",K247,0)</f>
        <v>0</v>
      </c>
      <c r="BH247" s="207">
        <f>IF(O247="sníž. přenesená",K247,0)</f>
        <v>0</v>
      </c>
      <c r="BI247" s="207">
        <f>IF(O247="nulová",K247,0)</f>
        <v>0</v>
      </c>
      <c r="BJ247" s="14" t="s">
        <v>81</v>
      </c>
      <c r="BK247" s="207">
        <f>ROUND(P247*H247,2)</f>
        <v>0</v>
      </c>
      <c r="BL247" s="14" t="s">
        <v>81</v>
      </c>
      <c r="BM247" s="206" t="s">
        <v>1350</v>
      </c>
    </row>
    <row r="248" spans="1:65" s="2" customFormat="1" ht="87.75">
      <c r="A248" s="31"/>
      <c r="B248" s="32"/>
      <c r="C248" s="33"/>
      <c r="D248" s="208" t="s">
        <v>174</v>
      </c>
      <c r="E248" s="33"/>
      <c r="F248" s="209" t="s">
        <v>744</v>
      </c>
      <c r="G248" s="33"/>
      <c r="H248" s="33"/>
      <c r="I248" s="210"/>
      <c r="J248" s="210"/>
      <c r="K248" s="33"/>
      <c r="L248" s="33"/>
      <c r="M248" s="36"/>
      <c r="N248" s="211"/>
      <c r="O248" s="212"/>
      <c r="P248" s="68"/>
      <c r="Q248" s="68"/>
      <c r="R248" s="68"/>
      <c r="S248" s="68"/>
      <c r="T248" s="68"/>
      <c r="U248" s="68"/>
      <c r="V248" s="68"/>
      <c r="W248" s="68"/>
      <c r="X248" s="69"/>
      <c r="Y248" s="31"/>
      <c r="Z248" s="31"/>
      <c r="AA248" s="31"/>
      <c r="AB248" s="31"/>
      <c r="AC248" s="31"/>
      <c r="AD248" s="31"/>
      <c r="AE248" s="31"/>
      <c r="AT248" s="14" t="s">
        <v>174</v>
      </c>
      <c r="AU248" s="14" t="s">
        <v>81</v>
      </c>
    </row>
    <row r="249" spans="1:65" s="2" customFormat="1" ht="24.2" customHeight="1">
      <c r="A249" s="31"/>
      <c r="B249" s="32"/>
      <c r="C249" s="193" t="s">
        <v>444</v>
      </c>
      <c r="D249" s="193" t="s">
        <v>169</v>
      </c>
      <c r="E249" s="194" t="s">
        <v>745</v>
      </c>
      <c r="F249" s="195" t="s">
        <v>746</v>
      </c>
      <c r="G249" s="196" t="s">
        <v>202</v>
      </c>
      <c r="H249" s="197">
        <v>1</v>
      </c>
      <c r="I249" s="198"/>
      <c r="J249" s="198"/>
      <c r="K249" s="199">
        <f>ROUND(P249*H249,2)</f>
        <v>0</v>
      </c>
      <c r="L249" s="200"/>
      <c r="M249" s="36"/>
      <c r="N249" s="201" t="s">
        <v>1</v>
      </c>
      <c r="O249" s="202" t="s">
        <v>37</v>
      </c>
      <c r="P249" s="203">
        <f>I249+J249</f>
        <v>0</v>
      </c>
      <c r="Q249" s="203">
        <f>ROUND(I249*H249,2)</f>
        <v>0</v>
      </c>
      <c r="R249" s="203">
        <f>ROUND(J249*H249,2)</f>
        <v>0</v>
      </c>
      <c r="S249" s="68"/>
      <c r="T249" s="204">
        <f>S249*H249</f>
        <v>0</v>
      </c>
      <c r="U249" s="204">
        <v>0</v>
      </c>
      <c r="V249" s="204">
        <f>U249*H249</f>
        <v>0</v>
      </c>
      <c r="W249" s="204">
        <v>0</v>
      </c>
      <c r="X249" s="205">
        <f>W249*H249</f>
        <v>0</v>
      </c>
      <c r="Y249" s="31"/>
      <c r="Z249" s="31"/>
      <c r="AA249" s="31"/>
      <c r="AB249" s="31"/>
      <c r="AC249" s="31"/>
      <c r="AD249" s="31"/>
      <c r="AE249" s="31"/>
      <c r="AR249" s="206" t="s">
        <v>81</v>
      </c>
      <c r="AT249" s="206" t="s">
        <v>169</v>
      </c>
      <c r="AU249" s="206" t="s">
        <v>81</v>
      </c>
      <c r="AY249" s="14" t="s">
        <v>167</v>
      </c>
      <c r="BE249" s="207">
        <f>IF(O249="základní",K249,0)</f>
        <v>0</v>
      </c>
      <c r="BF249" s="207">
        <f>IF(O249="snížená",K249,0)</f>
        <v>0</v>
      </c>
      <c r="BG249" s="207">
        <f>IF(O249="zákl. přenesená",K249,0)</f>
        <v>0</v>
      </c>
      <c r="BH249" s="207">
        <f>IF(O249="sníž. přenesená",K249,0)</f>
        <v>0</v>
      </c>
      <c r="BI249" s="207">
        <f>IF(O249="nulová",K249,0)</f>
        <v>0</v>
      </c>
      <c r="BJ249" s="14" t="s">
        <v>81</v>
      </c>
      <c r="BK249" s="207">
        <f>ROUND(P249*H249,2)</f>
        <v>0</v>
      </c>
      <c r="BL249" s="14" t="s">
        <v>81</v>
      </c>
      <c r="BM249" s="206" t="s">
        <v>1351</v>
      </c>
    </row>
    <row r="250" spans="1:65" s="2" customFormat="1" ht="29.25">
      <c r="A250" s="31"/>
      <c r="B250" s="32"/>
      <c r="C250" s="33"/>
      <c r="D250" s="208" t="s">
        <v>174</v>
      </c>
      <c r="E250" s="33"/>
      <c r="F250" s="209" t="s">
        <v>748</v>
      </c>
      <c r="G250" s="33"/>
      <c r="H250" s="33"/>
      <c r="I250" s="210"/>
      <c r="J250" s="210"/>
      <c r="K250" s="33"/>
      <c r="L250" s="33"/>
      <c r="M250" s="36"/>
      <c r="N250" s="211"/>
      <c r="O250" s="212"/>
      <c r="P250" s="68"/>
      <c r="Q250" s="68"/>
      <c r="R250" s="68"/>
      <c r="S250" s="68"/>
      <c r="T250" s="68"/>
      <c r="U250" s="68"/>
      <c r="V250" s="68"/>
      <c r="W250" s="68"/>
      <c r="X250" s="69"/>
      <c r="Y250" s="31"/>
      <c r="Z250" s="31"/>
      <c r="AA250" s="31"/>
      <c r="AB250" s="31"/>
      <c r="AC250" s="31"/>
      <c r="AD250" s="31"/>
      <c r="AE250" s="31"/>
      <c r="AT250" s="14" t="s">
        <v>174</v>
      </c>
      <c r="AU250" s="14" t="s">
        <v>81</v>
      </c>
    </row>
    <row r="251" spans="1:65" s="2" customFormat="1" ht="14.45" customHeight="1">
      <c r="A251" s="31"/>
      <c r="B251" s="32"/>
      <c r="C251" s="193" t="s">
        <v>448</v>
      </c>
      <c r="D251" s="193" t="s">
        <v>169</v>
      </c>
      <c r="E251" s="194" t="s">
        <v>486</v>
      </c>
      <c r="F251" s="195" t="s">
        <v>487</v>
      </c>
      <c r="G251" s="196" t="s">
        <v>202</v>
      </c>
      <c r="H251" s="197">
        <v>1</v>
      </c>
      <c r="I251" s="198"/>
      <c r="J251" s="198"/>
      <c r="K251" s="199">
        <f>ROUND(P251*H251,2)</f>
        <v>0</v>
      </c>
      <c r="L251" s="200"/>
      <c r="M251" s="36"/>
      <c r="N251" s="201" t="s">
        <v>1</v>
      </c>
      <c r="O251" s="202" t="s">
        <v>37</v>
      </c>
      <c r="P251" s="203">
        <f>I251+J251</f>
        <v>0</v>
      </c>
      <c r="Q251" s="203">
        <f>ROUND(I251*H251,2)</f>
        <v>0</v>
      </c>
      <c r="R251" s="203">
        <f>ROUND(J251*H251,2)</f>
        <v>0</v>
      </c>
      <c r="S251" s="68"/>
      <c r="T251" s="204">
        <f>S251*H251</f>
        <v>0</v>
      </c>
      <c r="U251" s="204">
        <v>0</v>
      </c>
      <c r="V251" s="204">
        <f>U251*H251</f>
        <v>0</v>
      </c>
      <c r="W251" s="204">
        <v>0</v>
      </c>
      <c r="X251" s="205">
        <f>W251*H251</f>
        <v>0</v>
      </c>
      <c r="Y251" s="31"/>
      <c r="Z251" s="31"/>
      <c r="AA251" s="31"/>
      <c r="AB251" s="31"/>
      <c r="AC251" s="31"/>
      <c r="AD251" s="31"/>
      <c r="AE251" s="31"/>
      <c r="AR251" s="206" t="s">
        <v>81</v>
      </c>
      <c r="AT251" s="206" t="s">
        <v>169</v>
      </c>
      <c r="AU251" s="206" t="s">
        <v>81</v>
      </c>
      <c r="AY251" s="14" t="s">
        <v>167</v>
      </c>
      <c r="BE251" s="207">
        <f>IF(O251="základní",K251,0)</f>
        <v>0</v>
      </c>
      <c r="BF251" s="207">
        <f>IF(O251="snížená",K251,0)</f>
        <v>0</v>
      </c>
      <c r="BG251" s="207">
        <f>IF(O251="zákl. přenesená",K251,0)</f>
        <v>0</v>
      </c>
      <c r="BH251" s="207">
        <f>IF(O251="sníž. přenesená",K251,0)</f>
        <v>0</v>
      </c>
      <c r="BI251" s="207">
        <f>IF(O251="nulová",K251,0)</f>
        <v>0</v>
      </c>
      <c r="BJ251" s="14" t="s">
        <v>81</v>
      </c>
      <c r="BK251" s="207">
        <f>ROUND(P251*H251,2)</f>
        <v>0</v>
      </c>
      <c r="BL251" s="14" t="s">
        <v>81</v>
      </c>
      <c r="BM251" s="206" t="s">
        <v>1352</v>
      </c>
    </row>
    <row r="252" spans="1:65" s="2" customFormat="1" ht="29.25">
      <c r="A252" s="31"/>
      <c r="B252" s="32"/>
      <c r="C252" s="33"/>
      <c r="D252" s="208" t="s">
        <v>174</v>
      </c>
      <c r="E252" s="33"/>
      <c r="F252" s="209" t="s">
        <v>489</v>
      </c>
      <c r="G252" s="33"/>
      <c r="H252" s="33"/>
      <c r="I252" s="210"/>
      <c r="J252" s="210"/>
      <c r="K252" s="33"/>
      <c r="L252" s="33"/>
      <c r="M252" s="36"/>
      <c r="N252" s="211"/>
      <c r="O252" s="212"/>
      <c r="P252" s="68"/>
      <c r="Q252" s="68"/>
      <c r="R252" s="68"/>
      <c r="S252" s="68"/>
      <c r="T252" s="68"/>
      <c r="U252" s="68"/>
      <c r="V252" s="68"/>
      <c r="W252" s="68"/>
      <c r="X252" s="69"/>
      <c r="Y252" s="31"/>
      <c r="Z252" s="31"/>
      <c r="AA252" s="31"/>
      <c r="AB252" s="31"/>
      <c r="AC252" s="31"/>
      <c r="AD252" s="31"/>
      <c r="AE252" s="31"/>
      <c r="AT252" s="14" t="s">
        <v>174</v>
      </c>
      <c r="AU252" s="14" t="s">
        <v>81</v>
      </c>
    </row>
    <row r="253" spans="1:65" s="2" customFormat="1" ht="24.2" customHeight="1">
      <c r="A253" s="31"/>
      <c r="B253" s="32"/>
      <c r="C253" s="213" t="s">
        <v>452</v>
      </c>
      <c r="D253" s="213" t="s">
        <v>199</v>
      </c>
      <c r="E253" s="214" t="s">
        <v>750</v>
      </c>
      <c r="F253" s="215" t="s">
        <v>751</v>
      </c>
      <c r="G253" s="216" t="s">
        <v>202</v>
      </c>
      <c r="H253" s="217">
        <v>1</v>
      </c>
      <c r="I253" s="218"/>
      <c r="J253" s="219"/>
      <c r="K253" s="220">
        <f>ROUND(P253*H253,2)</f>
        <v>0</v>
      </c>
      <c r="L253" s="219"/>
      <c r="M253" s="221"/>
      <c r="N253" s="222" t="s">
        <v>1</v>
      </c>
      <c r="O253" s="202" t="s">
        <v>37</v>
      </c>
      <c r="P253" s="203">
        <f>I253+J253</f>
        <v>0</v>
      </c>
      <c r="Q253" s="203">
        <f>ROUND(I253*H253,2)</f>
        <v>0</v>
      </c>
      <c r="R253" s="203">
        <f>ROUND(J253*H253,2)</f>
        <v>0</v>
      </c>
      <c r="S253" s="68"/>
      <c r="T253" s="204">
        <f>S253*H253</f>
        <v>0</v>
      </c>
      <c r="U253" s="204">
        <v>0</v>
      </c>
      <c r="V253" s="204">
        <f>U253*H253</f>
        <v>0</v>
      </c>
      <c r="W253" s="204">
        <v>0</v>
      </c>
      <c r="X253" s="205">
        <f>W253*H253</f>
        <v>0</v>
      </c>
      <c r="Y253" s="31"/>
      <c r="Z253" s="31"/>
      <c r="AA253" s="31"/>
      <c r="AB253" s="31"/>
      <c r="AC253" s="31"/>
      <c r="AD253" s="31"/>
      <c r="AE253" s="31"/>
      <c r="AR253" s="206" t="s">
        <v>218</v>
      </c>
      <c r="AT253" s="206" t="s">
        <v>199</v>
      </c>
      <c r="AU253" s="206" t="s">
        <v>81</v>
      </c>
      <c r="AY253" s="14" t="s">
        <v>167</v>
      </c>
      <c r="BE253" s="207">
        <f>IF(O253="základní",K253,0)</f>
        <v>0</v>
      </c>
      <c r="BF253" s="207">
        <f>IF(O253="snížená",K253,0)</f>
        <v>0</v>
      </c>
      <c r="BG253" s="207">
        <f>IF(O253="zákl. přenesená",K253,0)</f>
        <v>0</v>
      </c>
      <c r="BH253" s="207">
        <f>IF(O253="sníž. přenesená",K253,0)</f>
        <v>0</v>
      </c>
      <c r="BI253" s="207">
        <f>IF(O253="nulová",K253,0)</f>
        <v>0</v>
      </c>
      <c r="BJ253" s="14" t="s">
        <v>81</v>
      </c>
      <c r="BK253" s="207">
        <f>ROUND(P253*H253,2)</f>
        <v>0</v>
      </c>
      <c r="BL253" s="14" t="s">
        <v>218</v>
      </c>
      <c r="BM253" s="206" t="s">
        <v>1353</v>
      </c>
    </row>
    <row r="254" spans="1:65" s="2" customFormat="1" ht="19.5">
      <c r="A254" s="31"/>
      <c r="B254" s="32"/>
      <c r="C254" s="33"/>
      <c r="D254" s="208" t="s">
        <v>174</v>
      </c>
      <c r="E254" s="33"/>
      <c r="F254" s="209" t="s">
        <v>751</v>
      </c>
      <c r="G254" s="33"/>
      <c r="H254" s="33"/>
      <c r="I254" s="210"/>
      <c r="J254" s="210"/>
      <c r="K254" s="33"/>
      <c r="L254" s="33"/>
      <c r="M254" s="36"/>
      <c r="N254" s="211"/>
      <c r="O254" s="212"/>
      <c r="P254" s="68"/>
      <c r="Q254" s="68"/>
      <c r="R254" s="68"/>
      <c r="S254" s="68"/>
      <c r="T254" s="68"/>
      <c r="U254" s="68"/>
      <c r="V254" s="68"/>
      <c r="W254" s="68"/>
      <c r="X254" s="69"/>
      <c r="Y254" s="31"/>
      <c r="Z254" s="31"/>
      <c r="AA254" s="31"/>
      <c r="AB254" s="31"/>
      <c r="AC254" s="31"/>
      <c r="AD254" s="31"/>
      <c r="AE254" s="31"/>
      <c r="AT254" s="14" t="s">
        <v>174</v>
      </c>
      <c r="AU254" s="14" t="s">
        <v>81</v>
      </c>
    </row>
    <row r="255" spans="1:65" s="2" customFormat="1" ht="24.2" customHeight="1">
      <c r="A255" s="31"/>
      <c r="B255" s="32"/>
      <c r="C255" s="213" t="s">
        <v>456</v>
      </c>
      <c r="D255" s="213" t="s">
        <v>199</v>
      </c>
      <c r="E255" s="214" t="s">
        <v>753</v>
      </c>
      <c r="F255" s="215" t="s">
        <v>754</v>
      </c>
      <c r="G255" s="216" t="s">
        <v>202</v>
      </c>
      <c r="H255" s="217">
        <v>1</v>
      </c>
      <c r="I255" s="218"/>
      <c r="J255" s="219"/>
      <c r="K255" s="220">
        <f>ROUND(P255*H255,2)</f>
        <v>0</v>
      </c>
      <c r="L255" s="219"/>
      <c r="M255" s="221"/>
      <c r="N255" s="222" t="s">
        <v>1</v>
      </c>
      <c r="O255" s="202" t="s">
        <v>37</v>
      </c>
      <c r="P255" s="203">
        <f>I255+J255</f>
        <v>0</v>
      </c>
      <c r="Q255" s="203">
        <f>ROUND(I255*H255,2)</f>
        <v>0</v>
      </c>
      <c r="R255" s="203">
        <f>ROUND(J255*H255,2)</f>
        <v>0</v>
      </c>
      <c r="S255" s="68"/>
      <c r="T255" s="204">
        <f>S255*H255</f>
        <v>0</v>
      </c>
      <c r="U255" s="204">
        <v>0</v>
      </c>
      <c r="V255" s="204">
        <f>U255*H255</f>
        <v>0</v>
      </c>
      <c r="W255" s="204">
        <v>0</v>
      </c>
      <c r="X255" s="205">
        <f>W255*H255</f>
        <v>0</v>
      </c>
      <c r="Y255" s="31"/>
      <c r="Z255" s="31"/>
      <c r="AA255" s="31"/>
      <c r="AB255" s="31"/>
      <c r="AC255" s="31"/>
      <c r="AD255" s="31"/>
      <c r="AE255" s="31"/>
      <c r="AR255" s="206" t="s">
        <v>83</v>
      </c>
      <c r="AT255" s="206" t="s">
        <v>199</v>
      </c>
      <c r="AU255" s="206" t="s">
        <v>81</v>
      </c>
      <c r="AY255" s="14" t="s">
        <v>167</v>
      </c>
      <c r="BE255" s="207">
        <f>IF(O255="základní",K255,0)</f>
        <v>0</v>
      </c>
      <c r="BF255" s="207">
        <f>IF(O255="snížená",K255,0)</f>
        <v>0</v>
      </c>
      <c r="BG255" s="207">
        <f>IF(O255="zákl. přenesená",K255,0)</f>
        <v>0</v>
      </c>
      <c r="BH255" s="207">
        <f>IF(O255="sníž. přenesená",K255,0)</f>
        <v>0</v>
      </c>
      <c r="BI255" s="207">
        <f>IF(O255="nulová",K255,0)</f>
        <v>0</v>
      </c>
      <c r="BJ255" s="14" t="s">
        <v>81</v>
      </c>
      <c r="BK255" s="207">
        <f>ROUND(P255*H255,2)</f>
        <v>0</v>
      </c>
      <c r="BL255" s="14" t="s">
        <v>81</v>
      </c>
      <c r="BM255" s="206" t="s">
        <v>1354</v>
      </c>
    </row>
    <row r="256" spans="1:65" s="2" customFormat="1" ht="19.5">
      <c r="A256" s="31"/>
      <c r="B256" s="32"/>
      <c r="C256" s="33"/>
      <c r="D256" s="208" t="s">
        <v>174</v>
      </c>
      <c r="E256" s="33"/>
      <c r="F256" s="209" t="s">
        <v>754</v>
      </c>
      <c r="G256" s="33"/>
      <c r="H256" s="33"/>
      <c r="I256" s="210"/>
      <c r="J256" s="210"/>
      <c r="K256" s="33"/>
      <c r="L256" s="33"/>
      <c r="M256" s="36"/>
      <c r="N256" s="211"/>
      <c r="O256" s="212"/>
      <c r="P256" s="68"/>
      <c r="Q256" s="68"/>
      <c r="R256" s="68"/>
      <c r="S256" s="68"/>
      <c r="T256" s="68"/>
      <c r="U256" s="68"/>
      <c r="V256" s="68"/>
      <c r="W256" s="68"/>
      <c r="X256" s="69"/>
      <c r="Y256" s="31"/>
      <c r="Z256" s="31"/>
      <c r="AA256" s="31"/>
      <c r="AB256" s="31"/>
      <c r="AC256" s="31"/>
      <c r="AD256" s="31"/>
      <c r="AE256" s="31"/>
      <c r="AT256" s="14" t="s">
        <v>174</v>
      </c>
      <c r="AU256" s="14" t="s">
        <v>81</v>
      </c>
    </row>
    <row r="257" spans="1:65" s="2" customFormat="1" ht="37.9" customHeight="1">
      <c r="A257" s="31"/>
      <c r="B257" s="32"/>
      <c r="C257" s="213" t="s">
        <v>461</v>
      </c>
      <c r="D257" s="213" t="s">
        <v>199</v>
      </c>
      <c r="E257" s="214" t="s">
        <v>756</v>
      </c>
      <c r="F257" s="215" t="s">
        <v>757</v>
      </c>
      <c r="G257" s="216" t="s">
        <v>202</v>
      </c>
      <c r="H257" s="217">
        <v>1</v>
      </c>
      <c r="I257" s="218"/>
      <c r="J257" s="219"/>
      <c r="K257" s="220">
        <f>ROUND(P257*H257,2)</f>
        <v>0</v>
      </c>
      <c r="L257" s="219"/>
      <c r="M257" s="221"/>
      <c r="N257" s="222" t="s">
        <v>1</v>
      </c>
      <c r="O257" s="202" t="s">
        <v>37</v>
      </c>
      <c r="P257" s="203">
        <f>I257+J257</f>
        <v>0</v>
      </c>
      <c r="Q257" s="203">
        <f>ROUND(I257*H257,2)</f>
        <v>0</v>
      </c>
      <c r="R257" s="203">
        <f>ROUND(J257*H257,2)</f>
        <v>0</v>
      </c>
      <c r="S257" s="68"/>
      <c r="T257" s="204">
        <f>S257*H257</f>
        <v>0</v>
      </c>
      <c r="U257" s="204">
        <v>0</v>
      </c>
      <c r="V257" s="204">
        <f>U257*H257</f>
        <v>0</v>
      </c>
      <c r="W257" s="204">
        <v>0</v>
      </c>
      <c r="X257" s="205">
        <f>W257*H257</f>
        <v>0</v>
      </c>
      <c r="Y257" s="31"/>
      <c r="Z257" s="31"/>
      <c r="AA257" s="31"/>
      <c r="AB257" s="31"/>
      <c r="AC257" s="31"/>
      <c r="AD257" s="31"/>
      <c r="AE257" s="31"/>
      <c r="AR257" s="206" t="s">
        <v>83</v>
      </c>
      <c r="AT257" s="206" t="s">
        <v>199</v>
      </c>
      <c r="AU257" s="206" t="s">
        <v>81</v>
      </c>
      <c r="AY257" s="14" t="s">
        <v>167</v>
      </c>
      <c r="BE257" s="207">
        <f>IF(O257="základní",K257,0)</f>
        <v>0</v>
      </c>
      <c r="BF257" s="207">
        <f>IF(O257="snížená",K257,0)</f>
        <v>0</v>
      </c>
      <c r="BG257" s="207">
        <f>IF(O257="zákl. přenesená",K257,0)</f>
        <v>0</v>
      </c>
      <c r="BH257" s="207">
        <f>IF(O257="sníž. přenesená",K257,0)</f>
        <v>0</v>
      </c>
      <c r="BI257" s="207">
        <f>IF(O257="nulová",K257,0)</f>
        <v>0</v>
      </c>
      <c r="BJ257" s="14" t="s">
        <v>81</v>
      </c>
      <c r="BK257" s="207">
        <f>ROUND(P257*H257,2)</f>
        <v>0</v>
      </c>
      <c r="BL257" s="14" t="s">
        <v>81</v>
      </c>
      <c r="BM257" s="206" t="s">
        <v>1355</v>
      </c>
    </row>
    <row r="258" spans="1:65" s="2" customFormat="1" ht="19.5">
      <c r="A258" s="31"/>
      <c r="B258" s="32"/>
      <c r="C258" s="33"/>
      <c r="D258" s="208" t="s">
        <v>174</v>
      </c>
      <c r="E258" s="33"/>
      <c r="F258" s="209" t="s">
        <v>757</v>
      </c>
      <c r="G258" s="33"/>
      <c r="H258" s="33"/>
      <c r="I258" s="210"/>
      <c r="J258" s="210"/>
      <c r="K258" s="33"/>
      <c r="L258" s="33"/>
      <c r="M258" s="36"/>
      <c r="N258" s="211"/>
      <c r="O258" s="212"/>
      <c r="P258" s="68"/>
      <c r="Q258" s="68"/>
      <c r="R258" s="68"/>
      <c r="S258" s="68"/>
      <c r="T258" s="68"/>
      <c r="U258" s="68"/>
      <c r="V258" s="68"/>
      <c r="W258" s="68"/>
      <c r="X258" s="69"/>
      <c r="Y258" s="31"/>
      <c r="Z258" s="31"/>
      <c r="AA258" s="31"/>
      <c r="AB258" s="31"/>
      <c r="AC258" s="31"/>
      <c r="AD258" s="31"/>
      <c r="AE258" s="31"/>
      <c r="AT258" s="14" t="s">
        <v>174</v>
      </c>
      <c r="AU258" s="14" t="s">
        <v>81</v>
      </c>
    </row>
    <row r="259" spans="1:65" s="2" customFormat="1" ht="24.2" customHeight="1">
      <c r="A259" s="31"/>
      <c r="B259" s="32"/>
      <c r="C259" s="213" t="s">
        <v>466</v>
      </c>
      <c r="D259" s="213" t="s">
        <v>199</v>
      </c>
      <c r="E259" s="214" t="s">
        <v>491</v>
      </c>
      <c r="F259" s="215" t="s">
        <v>492</v>
      </c>
      <c r="G259" s="216" t="s">
        <v>202</v>
      </c>
      <c r="H259" s="217">
        <v>1</v>
      </c>
      <c r="I259" s="218"/>
      <c r="J259" s="219"/>
      <c r="K259" s="220">
        <f>ROUND(P259*H259,2)</f>
        <v>0</v>
      </c>
      <c r="L259" s="219"/>
      <c r="M259" s="221"/>
      <c r="N259" s="222" t="s">
        <v>1</v>
      </c>
      <c r="O259" s="202" t="s">
        <v>37</v>
      </c>
      <c r="P259" s="203">
        <f>I259+J259</f>
        <v>0</v>
      </c>
      <c r="Q259" s="203">
        <f>ROUND(I259*H259,2)</f>
        <v>0</v>
      </c>
      <c r="R259" s="203">
        <f>ROUND(J259*H259,2)</f>
        <v>0</v>
      </c>
      <c r="S259" s="68"/>
      <c r="T259" s="204">
        <f>S259*H259</f>
        <v>0</v>
      </c>
      <c r="U259" s="204">
        <v>0</v>
      </c>
      <c r="V259" s="204">
        <f>U259*H259</f>
        <v>0</v>
      </c>
      <c r="W259" s="204">
        <v>0</v>
      </c>
      <c r="X259" s="205">
        <f>W259*H259</f>
        <v>0</v>
      </c>
      <c r="Y259" s="31"/>
      <c r="Z259" s="31"/>
      <c r="AA259" s="31"/>
      <c r="AB259" s="31"/>
      <c r="AC259" s="31"/>
      <c r="AD259" s="31"/>
      <c r="AE259" s="31"/>
      <c r="AR259" s="206" t="s">
        <v>83</v>
      </c>
      <c r="AT259" s="206" t="s">
        <v>199</v>
      </c>
      <c r="AU259" s="206" t="s">
        <v>81</v>
      </c>
      <c r="AY259" s="14" t="s">
        <v>167</v>
      </c>
      <c r="BE259" s="207">
        <f>IF(O259="základní",K259,0)</f>
        <v>0</v>
      </c>
      <c r="BF259" s="207">
        <f>IF(O259="snížená",K259,0)</f>
        <v>0</v>
      </c>
      <c r="BG259" s="207">
        <f>IF(O259="zákl. přenesená",K259,0)</f>
        <v>0</v>
      </c>
      <c r="BH259" s="207">
        <f>IF(O259="sníž. přenesená",K259,0)</f>
        <v>0</v>
      </c>
      <c r="BI259" s="207">
        <f>IF(O259="nulová",K259,0)</f>
        <v>0</v>
      </c>
      <c r="BJ259" s="14" t="s">
        <v>81</v>
      </c>
      <c r="BK259" s="207">
        <f>ROUND(P259*H259,2)</f>
        <v>0</v>
      </c>
      <c r="BL259" s="14" t="s">
        <v>81</v>
      </c>
      <c r="BM259" s="206" t="s">
        <v>1356</v>
      </c>
    </row>
    <row r="260" spans="1:65" s="2" customFormat="1" ht="19.5">
      <c r="A260" s="31"/>
      <c r="B260" s="32"/>
      <c r="C260" s="33"/>
      <c r="D260" s="208" t="s">
        <v>174</v>
      </c>
      <c r="E260" s="33"/>
      <c r="F260" s="209" t="s">
        <v>492</v>
      </c>
      <c r="G260" s="33"/>
      <c r="H260" s="33"/>
      <c r="I260" s="210"/>
      <c r="J260" s="210"/>
      <c r="K260" s="33"/>
      <c r="L260" s="33"/>
      <c r="M260" s="36"/>
      <c r="N260" s="211"/>
      <c r="O260" s="212"/>
      <c r="P260" s="68"/>
      <c r="Q260" s="68"/>
      <c r="R260" s="68"/>
      <c r="S260" s="68"/>
      <c r="T260" s="68"/>
      <c r="U260" s="68"/>
      <c r="V260" s="68"/>
      <c r="W260" s="68"/>
      <c r="X260" s="69"/>
      <c r="Y260" s="31"/>
      <c r="Z260" s="31"/>
      <c r="AA260" s="31"/>
      <c r="AB260" s="31"/>
      <c r="AC260" s="31"/>
      <c r="AD260" s="31"/>
      <c r="AE260" s="31"/>
      <c r="AT260" s="14" t="s">
        <v>174</v>
      </c>
      <c r="AU260" s="14" t="s">
        <v>81</v>
      </c>
    </row>
    <row r="261" spans="1:65" s="2" customFormat="1" ht="14.45" customHeight="1">
      <c r="A261" s="31"/>
      <c r="B261" s="32"/>
      <c r="C261" s="213" t="s">
        <v>471</v>
      </c>
      <c r="D261" s="213" t="s">
        <v>199</v>
      </c>
      <c r="E261" s="214" t="s">
        <v>495</v>
      </c>
      <c r="F261" s="215" t="s">
        <v>496</v>
      </c>
      <c r="G261" s="216" t="s">
        <v>202</v>
      </c>
      <c r="H261" s="217">
        <v>1</v>
      </c>
      <c r="I261" s="218"/>
      <c r="J261" s="219"/>
      <c r="K261" s="220">
        <f>ROUND(P261*H261,2)</f>
        <v>0</v>
      </c>
      <c r="L261" s="219"/>
      <c r="M261" s="221"/>
      <c r="N261" s="222" t="s">
        <v>1</v>
      </c>
      <c r="O261" s="202" t="s">
        <v>37</v>
      </c>
      <c r="P261" s="203">
        <f>I261+J261</f>
        <v>0</v>
      </c>
      <c r="Q261" s="203">
        <f>ROUND(I261*H261,2)</f>
        <v>0</v>
      </c>
      <c r="R261" s="203">
        <f>ROUND(J261*H261,2)</f>
        <v>0</v>
      </c>
      <c r="S261" s="68"/>
      <c r="T261" s="204">
        <f>S261*H261</f>
        <v>0</v>
      </c>
      <c r="U261" s="204">
        <v>0</v>
      </c>
      <c r="V261" s="204">
        <f>U261*H261</f>
        <v>0</v>
      </c>
      <c r="W261" s="204">
        <v>0</v>
      </c>
      <c r="X261" s="205">
        <f>W261*H261</f>
        <v>0</v>
      </c>
      <c r="Y261" s="31"/>
      <c r="Z261" s="31"/>
      <c r="AA261" s="31"/>
      <c r="AB261" s="31"/>
      <c r="AC261" s="31"/>
      <c r="AD261" s="31"/>
      <c r="AE261" s="31"/>
      <c r="AR261" s="206" t="s">
        <v>83</v>
      </c>
      <c r="AT261" s="206" t="s">
        <v>199</v>
      </c>
      <c r="AU261" s="206" t="s">
        <v>81</v>
      </c>
      <c r="AY261" s="14" t="s">
        <v>167</v>
      </c>
      <c r="BE261" s="207">
        <f>IF(O261="základní",K261,0)</f>
        <v>0</v>
      </c>
      <c r="BF261" s="207">
        <f>IF(O261="snížená",K261,0)</f>
        <v>0</v>
      </c>
      <c r="BG261" s="207">
        <f>IF(O261="zákl. přenesená",K261,0)</f>
        <v>0</v>
      </c>
      <c r="BH261" s="207">
        <f>IF(O261="sníž. přenesená",K261,0)</f>
        <v>0</v>
      </c>
      <c r="BI261" s="207">
        <f>IF(O261="nulová",K261,0)</f>
        <v>0</v>
      </c>
      <c r="BJ261" s="14" t="s">
        <v>81</v>
      </c>
      <c r="BK261" s="207">
        <f>ROUND(P261*H261,2)</f>
        <v>0</v>
      </c>
      <c r="BL261" s="14" t="s">
        <v>81</v>
      </c>
      <c r="BM261" s="206" t="s">
        <v>1357</v>
      </c>
    </row>
    <row r="262" spans="1:65" s="2" customFormat="1" ht="11.25">
      <c r="A262" s="31"/>
      <c r="B262" s="32"/>
      <c r="C262" s="33"/>
      <c r="D262" s="208" t="s">
        <v>174</v>
      </c>
      <c r="E262" s="33"/>
      <c r="F262" s="209" t="s">
        <v>496</v>
      </c>
      <c r="G262" s="33"/>
      <c r="H262" s="33"/>
      <c r="I262" s="210"/>
      <c r="J262" s="210"/>
      <c r="K262" s="33"/>
      <c r="L262" s="33"/>
      <c r="M262" s="36"/>
      <c r="N262" s="211"/>
      <c r="O262" s="212"/>
      <c r="P262" s="68"/>
      <c r="Q262" s="68"/>
      <c r="R262" s="68"/>
      <c r="S262" s="68"/>
      <c r="T262" s="68"/>
      <c r="U262" s="68"/>
      <c r="V262" s="68"/>
      <c r="W262" s="68"/>
      <c r="X262" s="69"/>
      <c r="Y262" s="31"/>
      <c r="Z262" s="31"/>
      <c r="AA262" s="31"/>
      <c r="AB262" s="31"/>
      <c r="AC262" s="31"/>
      <c r="AD262" s="31"/>
      <c r="AE262" s="31"/>
      <c r="AT262" s="14" t="s">
        <v>174</v>
      </c>
      <c r="AU262" s="14" t="s">
        <v>81</v>
      </c>
    </row>
    <row r="263" spans="1:65" s="2" customFormat="1" ht="14.45" customHeight="1">
      <c r="A263" s="31"/>
      <c r="B263" s="32"/>
      <c r="C263" s="213" t="s">
        <v>475</v>
      </c>
      <c r="D263" s="213" t="s">
        <v>199</v>
      </c>
      <c r="E263" s="214" t="s">
        <v>499</v>
      </c>
      <c r="F263" s="215" t="s">
        <v>500</v>
      </c>
      <c r="G263" s="216" t="s">
        <v>202</v>
      </c>
      <c r="H263" s="217">
        <v>1</v>
      </c>
      <c r="I263" s="218"/>
      <c r="J263" s="219"/>
      <c r="K263" s="220">
        <f>ROUND(P263*H263,2)</f>
        <v>0</v>
      </c>
      <c r="L263" s="219"/>
      <c r="M263" s="221"/>
      <c r="N263" s="222" t="s">
        <v>1</v>
      </c>
      <c r="O263" s="202" t="s">
        <v>37</v>
      </c>
      <c r="P263" s="203">
        <f>I263+J263</f>
        <v>0</v>
      </c>
      <c r="Q263" s="203">
        <f>ROUND(I263*H263,2)</f>
        <v>0</v>
      </c>
      <c r="R263" s="203">
        <f>ROUND(J263*H263,2)</f>
        <v>0</v>
      </c>
      <c r="S263" s="68"/>
      <c r="T263" s="204">
        <f>S263*H263</f>
        <v>0</v>
      </c>
      <c r="U263" s="204">
        <v>0</v>
      </c>
      <c r="V263" s="204">
        <f>U263*H263</f>
        <v>0</v>
      </c>
      <c r="W263" s="204">
        <v>0</v>
      </c>
      <c r="X263" s="205">
        <f>W263*H263</f>
        <v>0</v>
      </c>
      <c r="Y263" s="31"/>
      <c r="Z263" s="31"/>
      <c r="AA263" s="31"/>
      <c r="AB263" s="31"/>
      <c r="AC263" s="31"/>
      <c r="AD263" s="31"/>
      <c r="AE263" s="31"/>
      <c r="AR263" s="206" t="s">
        <v>83</v>
      </c>
      <c r="AT263" s="206" t="s">
        <v>199</v>
      </c>
      <c r="AU263" s="206" t="s">
        <v>81</v>
      </c>
      <c r="AY263" s="14" t="s">
        <v>167</v>
      </c>
      <c r="BE263" s="207">
        <f>IF(O263="základní",K263,0)</f>
        <v>0</v>
      </c>
      <c r="BF263" s="207">
        <f>IF(O263="snížená",K263,0)</f>
        <v>0</v>
      </c>
      <c r="BG263" s="207">
        <f>IF(O263="zákl. přenesená",K263,0)</f>
        <v>0</v>
      </c>
      <c r="BH263" s="207">
        <f>IF(O263="sníž. přenesená",K263,0)</f>
        <v>0</v>
      </c>
      <c r="BI263" s="207">
        <f>IF(O263="nulová",K263,0)</f>
        <v>0</v>
      </c>
      <c r="BJ263" s="14" t="s">
        <v>81</v>
      </c>
      <c r="BK263" s="207">
        <f>ROUND(P263*H263,2)</f>
        <v>0</v>
      </c>
      <c r="BL263" s="14" t="s">
        <v>81</v>
      </c>
      <c r="BM263" s="206" t="s">
        <v>1358</v>
      </c>
    </row>
    <row r="264" spans="1:65" s="2" customFormat="1" ht="11.25">
      <c r="A264" s="31"/>
      <c r="B264" s="32"/>
      <c r="C264" s="33"/>
      <c r="D264" s="208" t="s">
        <v>174</v>
      </c>
      <c r="E264" s="33"/>
      <c r="F264" s="209" t="s">
        <v>500</v>
      </c>
      <c r="G264" s="33"/>
      <c r="H264" s="33"/>
      <c r="I264" s="210"/>
      <c r="J264" s="210"/>
      <c r="K264" s="33"/>
      <c r="L264" s="33"/>
      <c r="M264" s="36"/>
      <c r="N264" s="211"/>
      <c r="O264" s="212"/>
      <c r="P264" s="68"/>
      <c r="Q264" s="68"/>
      <c r="R264" s="68"/>
      <c r="S264" s="68"/>
      <c r="T264" s="68"/>
      <c r="U264" s="68"/>
      <c r="V264" s="68"/>
      <c r="W264" s="68"/>
      <c r="X264" s="69"/>
      <c r="Y264" s="31"/>
      <c r="Z264" s="31"/>
      <c r="AA264" s="31"/>
      <c r="AB264" s="31"/>
      <c r="AC264" s="31"/>
      <c r="AD264" s="31"/>
      <c r="AE264" s="31"/>
      <c r="AT264" s="14" t="s">
        <v>174</v>
      </c>
      <c r="AU264" s="14" t="s">
        <v>81</v>
      </c>
    </row>
    <row r="265" spans="1:65" s="2" customFormat="1" ht="37.9" customHeight="1">
      <c r="A265" s="31"/>
      <c r="B265" s="32"/>
      <c r="C265" s="213" t="s">
        <v>480</v>
      </c>
      <c r="D265" s="213" t="s">
        <v>199</v>
      </c>
      <c r="E265" s="214" t="s">
        <v>762</v>
      </c>
      <c r="F265" s="215" t="s">
        <v>763</v>
      </c>
      <c r="G265" s="216" t="s">
        <v>202</v>
      </c>
      <c r="H265" s="217">
        <v>20</v>
      </c>
      <c r="I265" s="218"/>
      <c r="J265" s="219"/>
      <c r="K265" s="220">
        <f>ROUND(P265*H265,2)</f>
        <v>0</v>
      </c>
      <c r="L265" s="219"/>
      <c r="M265" s="221"/>
      <c r="N265" s="222" t="s">
        <v>1</v>
      </c>
      <c r="O265" s="202" t="s">
        <v>37</v>
      </c>
      <c r="P265" s="203">
        <f>I265+J265</f>
        <v>0</v>
      </c>
      <c r="Q265" s="203">
        <f>ROUND(I265*H265,2)</f>
        <v>0</v>
      </c>
      <c r="R265" s="203">
        <f>ROUND(J265*H265,2)</f>
        <v>0</v>
      </c>
      <c r="S265" s="68"/>
      <c r="T265" s="204">
        <f>S265*H265</f>
        <v>0</v>
      </c>
      <c r="U265" s="204">
        <v>0</v>
      </c>
      <c r="V265" s="204">
        <f>U265*H265</f>
        <v>0</v>
      </c>
      <c r="W265" s="204">
        <v>0</v>
      </c>
      <c r="X265" s="205">
        <f>W265*H265</f>
        <v>0</v>
      </c>
      <c r="Y265" s="31"/>
      <c r="Z265" s="31"/>
      <c r="AA265" s="31"/>
      <c r="AB265" s="31"/>
      <c r="AC265" s="31"/>
      <c r="AD265" s="31"/>
      <c r="AE265" s="31"/>
      <c r="AR265" s="206" t="s">
        <v>83</v>
      </c>
      <c r="AT265" s="206" t="s">
        <v>199</v>
      </c>
      <c r="AU265" s="206" t="s">
        <v>81</v>
      </c>
      <c r="AY265" s="14" t="s">
        <v>167</v>
      </c>
      <c r="BE265" s="207">
        <f>IF(O265="základní",K265,0)</f>
        <v>0</v>
      </c>
      <c r="BF265" s="207">
        <f>IF(O265="snížená",K265,0)</f>
        <v>0</v>
      </c>
      <c r="BG265" s="207">
        <f>IF(O265="zákl. přenesená",K265,0)</f>
        <v>0</v>
      </c>
      <c r="BH265" s="207">
        <f>IF(O265="sníž. přenesená",K265,0)</f>
        <v>0</v>
      </c>
      <c r="BI265" s="207">
        <f>IF(O265="nulová",K265,0)</f>
        <v>0</v>
      </c>
      <c r="BJ265" s="14" t="s">
        <v>81</v>
      </c>
      <c r="BK265" s="207">
        <f>ROUND(P265*H265,2)</f>
        <v>0</v>
      </c>
      <c r="BL265" s="14" t="s">
        <v>81</v>
      </c>
      <c r="BM265" s="206" t="s">
        <v>1359</v>
      </c>
    </row>
    <row r="266" spans="1:65" s="2" customFormat="1" ht="29.25">
      <c r="A266" s="31"/>
      <c r="B266" s="32"/>
      <c r="C266" s="33"/>
      <c r="D266" s="208" t="s">
        <v>174</v>
      </c>
      <c r="E266" s="33"/>
      <c r="F266" s="209" t="s">
        <v>763</v>
      </c>
      <c r="G266" s="33"/>
      <c r="H266" s="33"/>
      <c r="I266" s="210"/>
      <c r="J266" s="210"/>
      <c r="K266" s="33"/>
      <c r="L266" s="33"/>
      <c r="M266" s="36"/>
      <c r="N266" s="211"/>
      <c r="O266" s="212"/>
      <c r="P266" s="68"/>
      <c r="Q266" s="68"/>
      <c r="R266" s="68"/>
      <c r="S266" s="68"/>
      <c r="T266" s="68"/>
      <c r="U266" s="68"/>
      <c r="V266" s="68"/>
      <c r="W266" s="68"/>
      <c r="X266" s="69"/>
      <c r="Y266" s="31"/>
      <c r="Z266" s="31"/>
      <c r="AA266" s="31"/>
      <c r="AB266" s="31"/>
      <c r="AC266" s="31"/>
      <c r="AD266" s="31"/>
      <c r="AE266" s="31"/>
      <c r="AT266" s="14" t="s">
        <v>174</v>
      </c>
      <c r="AU266" s="14" t="s">
        <v>81</v>
      </c>
    </row>
    <row r="267" spans="1:65" s="2" customFormat="1" ht="37.9" customHeight="1">
      <c r="A267" s="31"/>
      <c r="B267" s="32"/>
      <c r="C267" s="213" t="s">
        <v>485</v>
      </c>
      <c r="D267" s="213" t="s">
        <v>199</v>
      </c>
      <c r="E267" s="214" t="s">
        <v>766</v>
      </c>
      <c r="F267" s="215" t="s">
        <v>767</v>
      </c>
      <c r="G267" s="216" t="s">
        <v>202</v>
      </c>
      <c r="H267" s="217">
        <v>1</v>
      </c>
      <c r="I267" s="218"/>
      <c r="J267" s="219"/>
      <c r="K267" s="220">
        <f>ROUND(P267*H267,2)</f>
        <v>0</v>
      </c>
      <c r="L267" s="219"/>
      <c r="M267" s="221"/>
      <c r="N267" s="222" t="s">
        <v>1</v>
      </c>
      <c r="O267" s="202" t="s">
        <v>37</v>
      </c>
      <c r="P267" s="203">
        <f>I267+J267</f>
        <v>0</v>
      </c>
      <c r="Q267" s="203">
        <f>ROUND(I267*H267,2)</f>
        <v>0</v>
      </c>
      <c r="R267" s="203">
        <f>ROUND(J267*H267,2)</f>
        <v>0</v>
      </c>
      <c r="S267" s="68"/>
      <c r="T267" s="204">
        <f>S267*H267</f>
        <v>0</v>
      </c>
      <c r="U267" s="204">
        <v>0</v>
      </c>
      <c r="V267" s="204">
        <f>U267*H267</f>
        <v>0</v>
      </c>
      <c r="W267" s="204">
        <v>0</v>
      </c>
      <c r="X267" s="205">
        <f>W267*H267</f>
        <v>0</v>
      </c>
      <c r="Y267" s="31"/>
      <c r="Z267" s="31"/>
      <c r="AA267" s="31"/>
      <c r="AB267" s="31"/>
      <c r="AC267" s="31"/>
      <c r="AD267" s="31"/>
      <c r="AE267" s="31"/>
      <c r="AR267" s="206" t="s">
        <v>83</v>
      </c>
      <c r="AT267" s="206" t="s">
        <v>199</v>
      </c>
      <c r="AU267" s="206" t="s">
        <v>81</v>
      </c>
      <c r="AY267" s="14" t="s">
        <v>167</v>
      </c>
      <c r="BE267" s="207">
        <f>IF(O267="základní",K267,0)</f>
        <v>0</v>
      </c>
      <c r="BF267" s="207">
        <f>IF(O267="snížená",K267,0)</f>
        <v>0</v>
      </c>
      <c r="BG267" s="207">
        <f>IF(O267="zákl. přenesená",K267,0)</f>
        <v>0</v>
      </c>
      <c r="BH267" s="207">
        <f>IF(O267="sníž. přenesená",K267,0)</f>
        <v>0</v>
      </c>
      <c r="BI267" s="207">
        <f>IF(O267="nulová",K267,0)</f>
        <v>0</v>
      </c>
      <c r="BJ267" s="14" t="s">
        <v>81</v>
      </c>
      <c r="BK267" s="207">
        <f>ROUND(P267*H267,2)</f>
        <v>0</v>
      </c>
      <c r="BL267" s="14" t="s">
        <v>81</v>
      </c>
      <c r="BM267" s="206" t="s">
        <v>1360</v>
      </c>
    </row>
    <row r="268" spans="1:65" s="2" customFormat="1" ht="29.25">
      <c r="A268" s="31"/>
      <c r="B268" s="32"/>
      <c r="C268" s="33"/>
      <c r="D268" s="208" t="s">
        <v>174</v>
      </c>
      <c r="E268" s="33"/>
      <c r="F268" s="209" t="s">
        <v>767</v>
      </c>
      <c r="G268" s="33"/>
      <c r="H268" s="33"/>
      <c r="I268" s="210"/>
      <c r="J268" s="210"/>
      <c r="K268" s="33"/>
      <c r="L268" s="33"/>
      <c r="M268" s="36"/>
      <c r="N268" s="211"/>
      <c r="O268" s="212"/>
      <c r="P268" s="68"/>
      <c r="Q268" s="68"/>
      <c r="R268" s="68"/>
      <c r="S268" s="68"/>
      <c r="T268" s="68"/>
      <c r="U268" s="68"/>
      <c r="V268" s="68"/>
      <c r="W268" s="68"/>
      <c r="X268" s="69"/>
      <c r="Y268" s="31"/>
      <c r="Z268" s="31"/>
      <c r="AA268" s="31"/>
      <c r="AB268" s="31"/>
      <c r="AC268" s="31"/>
      <c r="AD268" s="31"/>
      <c r="AE268" s="31"/>
      <c r="AT268" s="14" t="s">
        <v>174</v>
      </c>
      <c r="AU268" s="14" t="s">
        <v>81</v>
      </c>
    </row>
    <row r="269" spans="1:65" s="2" customFormat="1" ht="24.2" customHeight="1">
      <c r="A269" s="31"/>
      <c r="B269" s="32"/>
      <c r="C269" s="213" t="s">
        <v>490</v>
      </c>
      <c r="D269" s="213" t="s">
        <v>199</v>
      </c>
      <c r="E269" s="214" t="s">
        <v>770</v>
      </c>
      <c r="F269" s="215" t="s">
        <v>771</v>
      </c>
      <c r="G269" s="216" t="s">
        <v>202</v>
      </c>
      <c r="H269" s="217">
        <v>1</v>
      </c>
      <c r="I269" s="218"/>
      <c r="J269" s="219"/>
      <c r="K269" s="220">
        <f>ROUND(P269*H269,2)</f>
        <v>0</v>
      </c>
      <c r="L269" s="219"/>
      <c r="M269" s="221"/>
      <c r="N269" s="222" t="s">
        <v>1</v>
      </c>
      <c r="O269" s="202" t="s">
        <v>37</v>
      </c>
      <c r="P269" s="203">
        <f>I269+J269</f>
        <v>0</v>
      </c>
      <c r="Q269" s="203">
        <f>ROUND(I269*H269,2)</f>
        <v>0</v>
      </c>
      <c r="R269" s="203">
        <f>ROUND(J269*H269,2)</f>
        <v>0</v>
      </c>
      <c r="S269" s="68"/>
      <c r="T269" s="204">
        <f>S269*H269</f>
        <v>0</v>
      </c>
      <c r="U269" s="204">
        <v>0</v>
      </c>
      <c r="V269" s="204">
        <f>U269*H269</f>
        <v>0</v>
      </c>
      <c r="W269" s="204">
        <v>0</v>
      </c>
      <c r="X269" s="205">
        <f>W269*H269</f>
        <v>0</v>
      </c>
      <c r="Y269" s="31"/>
      <c r="Z269" s="31"/>
      <c r="AA269" s="31"/>
      <c r="AB269" s="31"/>
      <c r="AC269" s="31"/>
      <c r="AD269" s="31"/>
      <c r="AE269" s="31"/>
      <c r="AR269" s="206" t="s">
        <v>83</v>
      </c>
      <c r="AT269" s="206" t="s">
        <v>199</v>
      </c>
      <c r="AU269" s="206" t="s">
        <v>81</v>
      </c>
      <c r="AY269" s="14" t="s">
        <v>167</v>
      </c>
      <c r="BE269" s="207">
        <f>IF(O269="základní",K269,0)</f>
        <v>0</v>
      </c>
      <c r="BF269" s="207">
        <f>IF(O269="snížená",K269,0)</f>
        <v>0</v>
      </c>
      <c r="BG269" s="207">
        <f>IF(O269="zákl. přenesená",K269,0)</f>
        <v>0</v>
      </c>
      <c r="BH269" s="207">
        <f>IF(O269="sníž. přenesená",K269,0)</f>
        <v>0</v>
      </c>
      <c r="BI269" s="207">
        <f>IF(O269="nulová",K269,0)</f>
        <v>0</v>
      </c>
      <c r="BJ269" s="14" t="s">
        <v>81</v>
      </c>
      <c r="BK269" s="207">
        <f>ROUND(P269*H269,2)</f>
        <v>0</v>
      </c>
      <c r="BL269" s="14" t="s">
        <v>81</v>
      </c>
      <c r="BM269" s="206" t="s">
        <v>1361</v>
      </c>
    </row>
    <row r="270" spans="1:65" s="2" customFormat="1" ht="11.25">
      <c r="A270" s="31"/>
      <c r="B270" s="32"/>
      <c r="C270" s="33"/>
      <c r="D270" s="208" t="s">
        <v>174</v>
      </c>
      <c r="E270" s="33"/>
      <c r="F270" s="209" t="s">
        <v>771</v>
      </c>
      <c r="G270" s="33"/>
      <c r="H270" s="33"/>
      <c r="I270" s="210"/>
      <c r="J270" s="210"/>
      <c r="K270" s="33"/>
      <c r="L270" s="33"/>
      <c r="M270" s="36"/>
      <c r="N270" s="211"/>
      <c r="O270" s="212"/>
      <c r="P270" s="68"/>
      <c r="Q270" s="68"/>
      <c r="R270" s="68"/>
      <c r="S270" s="68"/>
      <c r="T270" s="68"/>
      <c r="U270" s="68"/>
      <c r="V270" s="68"/>
      <c r="W270" s="68"/>
      <c r="X270" s="69"/>
      <c r="Y270" s="31"/>
      <c r="Z270" s="31"/>
      <c r="AA270" s="31"/>
      <c r="AB270" s="31"/>
      <c r="AC270" s="31"/>
      <c r="AD270" s="31"/>
      <c r="AE270" s="31"/>
      <c r="AT270" s="14" t="s">
        <v>174</v>
      </c>
      <c r="AU270" s="14" t="s">
        <v>81</v>
      </c>
    </row>
    <row r="271" spans="1:65" s="2" customFormat="1" ht="24.2" customHeight="1">
      <c r="A271" s="31"/>
      <c r="B271" s="32"/>
      <c r="C271" s="213" t="s">
        <v>494</v>
      </c>
      <c r="D271" s="213" t="s">
        <v>199</v>
      </c>
      <c r="E271" s="214" t="s">
        <v>774</v>
      </c>
      <c r="F271" s="215" t="s">
        <v>775</v>
      </c>
      <c r="G271" s="216" t="s">
        <v>202</v>
      </c>
      <c r="H271" s="217">
        <v>1</v>
      </c>
      <c r="I271" s="218"/>
      <c r="J271" s="219"/>
      <c r="K271" s="220">
        <f>ROUND(P271*H271,2)</f>
        <v>0</v>
      </c>
      <c r="L271" s="219"/>
      <c r="M271" s="221"/>
      <c r="N271" s="222" t="s">
        <v>1</v>
      </c>
      <c r="O271" s="202" t="s">
        <v>37</v>
      </c>
      <c r="P271" s="203">
        <f>I271+J271</f>
        <v>0</v>
      </c>
      <c r="Q271" s="203">
        <f>ROUND(I271*H271,2)</f>
        <v>0</v>
      </c>
      <c r="R271" s="203">
        <f>ROUND(J271*H271,2)</f>
        <v>0</v>
      </c>
      <c r="S271" s="68"/>
      <c r="T271" s="204">
        <f>S271*H271</f>
        <v>0</v>
      </c>
      <c r="U271" s="204">
        <v>0</v>
      </c>
      <c r="V271" s="204">
        <f>U271*H271</f>
        <v>0</v>
      </c>
      <c r="W271" s="204">
        <v>0</v>
      </c>
      <c r="X271" s="205">
        <f>W271*H271</f>
        <v>0</v>
      </c>
      <c r="Y271" s="31"/>
      <c r="Z271" s="31"/>
      <c r="AA271" s="31"/>
      <c r="AB271" s="31"/>
      <c r="AC271" s="31"/>
      <c r="AD271" s="31"/>
      <c r="AE271" s="31"/>
      <c r="AR271" s="206" t="s">
        <v>83</v>
      </c>
      <c r="AT271" s="206" t="s">
        <v>199</v>
      </c>
      <c r="AU271" s="206" t="s">
        <v>81</v>
      </c>
      <c r="AY271" s="14" t="s">
        <v>167</v>
      </c>
      <c r="BE271" s="207">
        <f>IF(O271="základní",K271,0)</f>
        <v>0</v>
      </c>
      <c r="BF271" s="207">
        <f>IF(O271="snížená",K271,0)</f>
        <v>0</v>
      </c>
      <c r="BG271" s="207">
        <f>IF(O271="zákl. přenesená",K271,0)</f>
        <v>0</v>
      </c>
      <c r="BH271" s="207">
        <f>IF(O271="sníž. přenesená",K271,0)</f>
        <v>0</v>
      </c>
      <c r="BI271" s="207">
        <f>IF(O271="nulová",K271,0)</f>
        <v>0</v>
      </c>
      <c r="BJ271" s="14" t="s">
        <v>81</v>
      </c>
      <c r="BK271" s="207">
        <f>ROUND(P271*H271,2)</f>
        <v>0</v>
      </c>
      <c r="BL271" s="14" t="s">
        <v>81</v>
      </c>
      <c r="BM271" s="206" t="s">
        <v>1362</v>
      </c>
    </row>
    <row r="272" spans="1:65" s="2" customFormat="1" ht="19.5">
      <c r="A272" s="31"/>
      <c r="B272" s="32"/>
      <c r="C272" s="33"/>
      <c r="D272" s="208" t="s">
        <v>174</v>
      </c>
      <c r="E272" s="33"/>
      <c r="F272" s="209" t="s">
        <v>775</v>
      </c>
      <c r="G272" s="33"/>
      <c r="H272" s="33"/>
      <c r="I272" s="210"/>
      <c r="J272" s="210"/>
      <c r="K272" s="33"/>
      <c r="L272" s="33"/>
      <c r="M272" s="36"/>
      <c r="N272" s="211"/>
      <c r="O272" s="212"/>
      <c r="P272" s="68"/>
      <c r="Q272" s="68"/>
      <c r="R272" s="68"/>
      <c r="S272" s="68"/>
      <c r="T272" s="68"/>
      <c r="U272" s="68"/>
      <c r="V272" s="68"/>
      <c r="W272" s="68"/>
      <c r="X272" s="69"/>
      <c r="Y272" s="31"/>
      <c r="Z272" s="31"/>
      <c r="AA272" s="31"/>
      <c r="AB272" s="31"/>
      <c r="AC272" s="31"/>
      <c r="AD272" s="31"/>
      <c r="AE272" s="31"/>
      <c r="AT272" s="14" t="s">
        <v>174</v>
      </c>
      <c r="AU272" s="14" t="s">
        <v>81</v>
      </c>
    </row>
    <row r="273" spans="1:65" s="2" customFormat="1" ht="37.9" customHeight="1">
      <c r="A273" s="31"/>
      <c r="B273" s="32"/>
      <c r="C273" s="213" t="s">
        <v>498</v>
      </c>
      <c r="D273" s="213" t="s">
        <v>199</v>
      </c>
      <c r="E273" s="214" t="s">
        <v>503</v>
      </c>
      <c r="F273" s="215" t="s">
        <v>504</v>
      </c>
      <c r="G273" s="216" t="s">
        <v>202</v>
      </c>
      <c r="H273" s="217">
        <v>1</v>
      </c>
      <c r="I273" s="218"/>
      <c r="J273" s="219"/>
      <c r="K273" s="220">
        <f>ROUND(P273*H273,2)</f>
        <v>0</v>
      </c>
      <c r="L273" s="219"/>
      <c r="M273" s="221"/>
      <c r="N273" s="222" t="s">
        <v>1</v>
      </c>
      <c r="O273" s="202" t="s">
        <v>37</v>
      </c>
      <c r="P273" s="203">
        <f>I273+J273</f>
        <v>0</v>
      </c>
      <c r="Q273" s="203">
        <f>ROUND(I273*H273,2)</f>
        <v>0</v>
      </c>
      <c r="R273" s="203">
        <f>ROUND(J273*H273,2)</f>
        <v>0</v>
      </c>
      <c r="S273" s="68"/>
      <c r="T273" s="204">
        <f>S273*H273</f>
        <v>0</v>
      </c>
      <c r="U273" s="204">
        <v>0</v>
      </c>
      <c r="V273" s="204">
        <f>U273*H273</f>
        <v>0</v>
      </c>
      <c r="W273" s="204">
        <v>0</v>
      </c>
      <c r="X273" s="205">
        <f>W273*H273</f>
        <v>0</v>
      </c>
      <c r="Y273" s="31"/>
      <c r="Z273" s="31"/>
      <c r="AA273" s="31"/>
      <c r="AB273" s="31"/>
      <c r="AC273" s="31"/>
      <c r="AD273" s="31"/>
      <c r="AE273" s="31"/>
      <c r="AR273" s="206" t="s">
        <v>83</v>
      </c>
      <c r="AT273" s="206" t="s">
        <v>199</v>
      </c>
      <c r="AU273" s="206" t="s">
        <v>81</v>
      </c>
      <c r="AY273" s="14" t="s">
        <v>167</v>
      </c>
      <c r="BE273" s="207">
        <f>IF(O273="základní",K273,0)</f>
        <v>0</v>
      </c>
      <c r="BF273" s="207">
        <f>IF(O273="snížená",K273,0)</f>
        <v>0</v>
      </c>
      <c r="BG273" s="207">
        <f>IF(O273="zákl. přenesená",K273,0)</f>
        <v>0</v>
      </c>
      <c r="BH273" s="207">
        <f>IF(O273="sníž. přenesená",K273,0)</f>
        <v>0</v>
      </c>
      <c r="BI273" s="207">
        <f>IF(O273="nulová",K273,0)</f>
        <v>0</v>
      </c>
      <c r="BJ273" s="14" t="s">
        <v>81</v>
      </c>
      <c r="BK273" s="207">
        <f>ROUND(P273*H273,2)</f>
        <v>0</v>
      </c>
      <c r="BL273" s="14" t="s">
        <v>81</v>
      </c>
      <c r="BM273" s="206" t="s">
        <v>1363</v>
      </c>
    </row>
    <row r="274" spans="1:65" s="2" customFormat="1" ht="19.5">
      <c r="A274" s="31"/>
      <c r="B274" s="32"/>
      <c r="C274" s="33"/>
      <c r="D274" s="208" t="s">
        <v>174</v>
      </c>
      <c r="E274" s="33"/>
      <c r="F274" s="209" t="s">
        <v>504</v>
      </c>
      <c r="G274" s="33"/>
      <c r="H274" s="33"/>
      <c r="I274" s="210"/>
      <c r="J274" s="210"/>
      <c r="K274" s="33"/>
      <c r="L274" s="33"/>
      <c r="M274" s="36"/>
      <c r="N274" s="211"/>
      <c r="O274" s="212"/>
      <c r="P274" s="68"/>
      <c r="Q274" s="68"/>
      <c r="R274" s="68"/>
      <c r="S274" s="68"/>
      <c r="T274" s="68"/>
      <c r="U274" s="68"/>
      <c r="V274" s="68"/>
      <c r="W274" s="68"/>
      <c r="X274" s="69"/>
      <c r="Y274" s="31"/>
      <c r="Z274" s="31"/>
      <c r="AA274" s="31"/>
      <c r="AB274" s="31"/>
      <c r="AC274" s="31"/>
      <c r="AD274" s="31"/>
      <c r="AE274" s="31"/>
      <c r="AT274" s="14" t="s">
        <v>174</v>
      </c>
      <c r="AU274" s="14" t="s">
        <v>81</v>
      </c>
    </row>
    <row r="275" spans="1:65" s="2" customFormat="1" ht="24.2" customHeight="1">
      <c r="A275" s="31"/>
      <c r="B275" s="32"/>
      <c r="C275" s="213" t="s">
        <v>502</v>
      </c>
      <c r="D275" s="213" t="s">
        <v>199</v>
      </c>
      <c r="E275" s="214" t="s">
        <v>780</v>
      </c>
      <c r="F275" s="215" t="s">
        <v>781</v>
      </c>
      <c r="G275" s="216" t="s">
        <v>202</v>
      </c>
      <c r="H275" s="217">
        <v>1</v>
      </c>
      <c r="I275" s="218"/>
      <c r="J275" s="219"/>
      <c r="K275" s="220">
        <f>ROUND(P275*H275,2)</f>
        <v>0</v>
      </c>
      <c r="L275" s="219"/>
      <c r="M275" s="221"/>
      <c r="N275" s="222" t="s">
        <v>1</v>
      </c>
      <c r="O275" s="202" t="s">
        <v>37</v>
      </c>
      <c r="P275" s="203">
        <f>I275+J275</f>
        <v>0</v>
      </c>
      <c r="Q275" s="203">
        <f>ROUND(I275*H275,2)</f>
        <v>0</v>
      </c>
      <c r="R275" s="203">
        <f>ROUND(J275*H275,2)</f>
        <v>0</v>
      </c>
      <c r="S275" s="68"/>
      <c r="T275" s="204">
        <f>S275*H275</f>
        <v>0</v>
      </c>
      <c r="U275" s="204">
        <v>0</v>
      </c>
      <c r="V275" s="204">
        <f>U275*H275</f>
        <v>0</v>
      </c>
      <c r="W275" s="204">
        <v>0</v>
      </c>
      <c r="X275" s="205">
        <f>W275*H275</f>
        <v>0</v>
      </c>
      <c r="Y275" s="31"/>
      <c r="Z275" s="31"/>
      <c r="AA275" s="31"/>
      <c r="AB275" s="31"/>
      <c r="AC275" s="31"/>
      <c r="AD275" s="31"/>
      <c r="AE275" s="31"/>
      <c r="AR275" s="206" t="s">
        <v>83</v>
      </c>
      <c r="AT275" s="206" t="s">
        <v>199</v>
      </c>
      <c r="AU275" s="206" t="s">
        <v>81</v>
      </c>
      <c r="AY275" s="14" t="s">
        <v>167</v>
      </c>
      <c r="BE275" s="207">
        <f>IF(O275="základní",K275,0)</f>
        <v>0</v>
      </c>
      <c r="BF275" s="207">
        <f>IF(O275="snížená",K275,0)</f>
        <v>0</v>
      </c>
      <c r="BG275" s="207">
        <f>IF(O275="zákl. přenesená",K275,0)</f>
        <v>0</v>
      </c>
      <c r="BH275" s="207">
        <f>IF(O275="sníž. přenesená",K275,0)</f>
        <v>0</v>
      </c>
      <c r="BI275" s="207">
        <f>IF(O275="nulová",K275,0)</f>
        <v>0</v>
      </c>
      <c r="BJ275" s="14" t="s">
        <v>81</v>
      </c>
      <c r="BK275" s="207">
        <f>ROUND(P275*H275,2)</f>
        <v>0</v>
      </c>
      <c r="BL275" s="14" t="s">
        <v>81</v>
      </c>
      <c r="BM275" s="206" t="s">
        <v>1364</v>
      </c>
    </row>
    <row r="276" spans="1:65" s="2" customFormat="1" ht="11.25">
      <c r="A276" s="31"/>
      <c r="B276" s="32"/>
      <c r="C276" s="33"/>
      <c r="D276" s="208" t="s">
        <v>174</v>
      </c>
      <c r="E276" s="33"/>
      <c r="F276" s="209" t="s">
        <v>781</v>
      </c>
      <c r="G276" s="33"/>
      <c r="H276" s="33"/>
      <c r="I276" s="210"/>
      <c r="J276" s="210"/>
      <c r="K276" s="33"/>
      <c r="L276" s="33"/>
      <c r="M276" s="36"/>
      <c r="N276" s="211"/>
      <c r="O276" s="212"/>
      <c r="P276" s="68"/>
      <c r="Q276" s="68"/>
      <c r="R276" s="68"/>
      <c r="S276" s="68"/>
      <c r="T276" s="68"/>
      <c r="U276" s="68"/>
      <c r="V276" s="68"/>
      <c r="W276" s="68"/>
      <c r="X276" s="69"/>
      <c r="Y276" s="31"/>
      <c r="Z276" s="31"/>
      <c r="AA276" s="31"/>
      <c r="AB276" s="31"/>
      <c r="AC276" s="31"/>
      <c r="AD276" s="31"/>
      <c r="AE276" s="31"/>
      <c r="AT276" s="14" t="s">
        <v>174</v>
      </c>
      <c r="AU276" s="14" t="s">
        <v>81</v>
      </c>
    </row>
    <row r="277" spans="1:65" s="2" customFormat="1" ht="24.2" customHeight="1">
      <c r="A277" s="31"/>
      <c r="B277" s="32"/>
      <c r="C277" s="213" t="s">
        <v>506</v>
      </c>
      <c r="D277" s="213" t="s">
        <v>199</v>
      </c>
      <c r="E277" s="214" t="s">
        <v>784</v>
      </c>
      <c r="F277" s="215" t="s">
        <v>785</v>
      </c>
      <c r="G277" s="216" t="s">
        <v>202</v>
      </c>
      <c r="H277" s="217">
        <v>1</v>
      </c>
      <c r="I277" s="218"/>
      <c r="J277" s="219"/>
      <c r="K277" s="220">
        <f>ROUND(P277*H277,2)</f>
        <v>0</v>
      </c>
      <c r="L277" s="219"/>
      <c r="M277" s="221"/>
      <c r="N277" s="222" t="s">
        <v>1</v>
      </c>
      <c r="O277" s="202" t="s">
        <v>37</v>
      </c>
      <c r="P277" s="203">
        <f>I277+J277</f>
        <v>0</v>
      </c>
      <c r="Q277" s="203">
        <f>ROUND(I277*H277,2)</f>
        <v>0</v>
      </c>
      <c r="R277" s="203">
        <f>ROUND(J277*H277,2)</f>
        <v>0</v>
      </c>
      <c r="S277" s="68"/>
      <c r="T277" s="204">
        <f>S277*H277</f>
        <v>0</v>
      </c>
      <c r="U277" s="204">
        <v>0</v>
      </c>
      <c r="V277" s="204">
        <f>U277*H277</f>
        <v>0</v>
      </c>
      <c r="W277" s="204">
        <v>0</v>
      </c>
      <c r="X277" s="205">
        <f>W277*H277</f>
        <v>0</v>
      </c>
      <c r="Y277" s="31"/>
      <c r="Z277" s="31"/>
      <c r="AA277" s="31"/>
      <c r="AB277" s="31"/>
      <c r="AC277" s="31"/>
      <c r="AD277" s="31"/>
      <c r="AE277" s="31"/>
      <c r="AR277" s="206" t="s">
        <v>83</v>
      </c>
      <c r="AT277" s="206" t="s">
        <v>199</v>
      </c>
      <c r="AU277" s="206" t="s">
        <v>81</v>
      </c>
      <c r="AY277" s="14" t="s">
        <v>167</v>
      </c>
      <c r="BE277" s="207">
        <f>IF(O277="základní",K277,0)</f>
        <v>0</v>
      </c>
      <c r="BF277" s="207">
        <f>IF(O277="snížená",K277,0)</f>
        <v>0</v>
      </c>
      <c r="BG277" s="207">
        <f>IF(O277="zákl. přenesená",K277,0)</f>
        <v>0</v>
      </c>
      <c r="BH277" s="207">
        <f>IF(O277="sníž. přenesená",K277,0)</f>
        <v>0</v>
      </c>
      <c r="BI277" s="207">
        <f>IF(O277="nulová",K277,0)</f>
        <v>0</v>
      </c>
      <c r="BJ277" s="14" t="s">
        <v>81</v>
      </c>
      <c r="BK277" s="207">
        <f>ROUND(P277*H277,2)</f>
        <v>0</v>
      </c>
      <c r="BL277" s="14" t="s">
        <v>81</v>
      </c>
      <c r="BM277" s="206" t="s">
        <v>1365</v>
      </c>
    </row>
    <row r="278" spans="1:65" s="2" customFormat="1" ht="11.25">
      <c r="A278" s="31"/>
      <c r="B278" s="32"/>
      <c r="C278" s="33"/>
      <c r="D278" s="208" t="s">
        <v>174</v>
      </c>
      <c r="E278" s="33"/>
      <c r="F278" s="209" t="s">
        <v>785</v>
      </c>
      <c r="G278" s="33"/>
      <c r="H278" s="33"/>
      <c r="I278" s="210"/>
      <c r="J278" s="210"/>
      <c r="K278" s="33"/>
      <c r="L278" s="33"/>
      <c r="M278" s="36"/>
      <c r="N278" s="211"/>
      <c r="O278" s="212"/>
      <c r="P278" s="68"/>
      <c r="Q278" s="68"/>
      <c r="R278" s="68"/>
      <c r="S278" s="68"/>
      <c r="T278" s="68"/>
      <c r="U278" s="68"/>
      <c r="V278" s="68"/>
      <c r="W278" s="68"/>
      <c r="X278" s="69"/>
      <c r="Y278" s="31"/>
      <c r="Z278" s="31"/>
      <c r="AA278" s="31"/>
      <c r="AB278" s="31"/>
      <c r="AC278" s="31"/>
      <c r="AD278" s="31"/>
      <c r="AE278" s="31"/>
      <c r="AT278" s="14" t="s">
        <v>174</v>
      </c>
      <c r="AU278" s="14" t="s">
        <v>81</v>
      </c>
    </row>
    <row r="279" spans="1:65" s="2" customFormat="1" ht="24.2" customHeight="1">
      <c r="A279" s="31"/>
      <c r="B279" s="32"/>
      <c r="C279" s="213" t="s">
        <v>514</v>
      </c>
      <c r="D279" s="213" t="s">
        <v>199</v>
      </c>
      <c r="E279" s="214" t="s">
        <v>788</v>
      </c>
      <c r="F279" s="215" t="s">
        <v>789</v>
      </c>
      <c r="G279" s="216" t="s">
        <v>202</v>
      </c>
      <c r="H279" s="217">
        <v>1</v>
      </c>
      <c r="I279" s="218"/>
      <c r="J279" s="219"/>
      <c r="K279" s="220">
        <f>ROUND(P279*H279,2)</f>
        <v>0</v>
      </c>
      <c r="L279" s="219"/>
      <c r="M279" s="221"/>
      <c r="N279" s="222" t="s">
        <v>1</v>
      </c>
      <c r="O279" s="202" t="s">
        <v>37</v>
      </c>
      <c r="P279" s="203">
        <f>I279+J279</f>
        <v>0</v>
      </c>
      <c r="Q279" s="203">
        <f>ROUND(I279*H279,2)</f>
        <v>0</v>
      </c>
      <c r="R279" s="203">
        <f>ROUND(J279*H279,2)</f>
        <v>0</v>
      </c>
      <c r="S279" s="68"/>
      <c r="T279" s="204">
        <f>S279*H279</f>
        <v>0</v>
      </c>
      <c r="U279" s="204">
        <v>0</v>
      </c>
      <c r="V279" s="204">
        <f>U279*H279</f>
        <v>0</v>
      </c>
      <c r="W279" s="204">
        <v>0</v>
      </c>
      <c r="X279" s="205">
        <f>W279*H279</f>
        <v>0</v>
      </c>
      <c r="Y279" s="31"/>
      <c r="Z279" s="31"/>
      <c r="AA279" s="31"/>
      <c r="AB279" s="31"/>
      <c r="AC279" s="31"/>
      <c r="AD279" s="31"/>
      <c r="AE279" s="31"/>
      <c r="AR279" s="206" t="s">
        <v>83</v>
      </c>
      <c r="AT279" s="206" t="s">
        <v>199</v>
      </c>
      <c r="AU279" s="206" t="s">
        <v>81</v>
      </c>
      <c r="AY279" s="14" t="s">
        <v>167</v>
      </c>
      <c r="BE279" s="207">
        <f>IF(O279="základní",K279,0)</f>
        <v>0</v>
      </c>
      <c r="BF279" s="207">
        <f>IF(O279="snížená",K279,0)</f>
        <v>0</v>
      </c>
      <c r="BG279" s="207">
        <f>IF(O279="zákl. přenesená",K279,0)</f>
        <v>0</v>
      </c>
      <c r="BH279" s="207">
        <f>IF(O279="sníž. přenesená",K279,0)</f>
        <v>0</v>
      </c>
      <c r="BI279" s="207">
        <f>IF(O279="nulová",K279,0)</f>
        <v>0</v>
      </c>
      <c r="BJ279" s="14" t="s">
        <v>81</v>
      </c>
      <c r="BK279" s="207">
        <f>ROUND(P279*H279,2)</f>
        <v>0</v>
      </c>
      <c r="BL279" s="14" t="s">
        <v>81</v>
      </c>
      <c r="BM279" s="206" t="s">
        <v>1366</v>
      </c>
    </row>
    <row r="280" spans="1:65" s="2" customFormat="1" ht="11.25">
      <c r="A280" s="31"/>
      <c r="B280" s="32"/>
      <c r="C280" s="33"/>
      <c r="D280" s="208" t="s">
        <v>174</v>
      </c>
      <c r="E280" s="33"/>
      <c r="F280" s="209" t="s">
        <v>789</v>
      </c>
      <c r="G280" s="33"/>
      <c r="H280" s="33"/>
      <c r="I280" s="210"/>
      <c r="J280" s="210"/>
      <c r="K280" s="33"/>
      <c r="L280" s="33"/>
      <c r="M280" s="36"/>
      <c r="N280" s="211"/>
      <c r="O280" s="212"/>
      <c r="P280" s="68"/>
      <c r="Q280" s="68"/>
      <c r="R280" s="68"/>
      <c r="S280" s="68"/>
      <c r="T280" s="68"/>
      <c r="U280" s="68"/>
      <c r="V280" s="68"/>
      <c r="W280" s="68"/>
      <c r="X280" s="69"/>
      <c r="Y280" s="31"/>
      <c r="Z280" s="31"/>
      <c r="AA280" s="31"/>
      <c r="AB280" s="31"/>
      <c r="AC280" s="31"/>
      <c r="AD280" s="31"/>
      <c r="AE280" s="31"/>
      <c r="AT280" s="14" t="s">
        <v>174</v>
      </c>
      <c r="AU280" s="14" t="s">
        <v>81</v>
      </c>
    </row>
    <row r="281" spans="1:65" s="2" customFormat="1" ht="24.2" customHeight="1">
      <c r="A281" s="31"/>
      <c r="B281" s="32"/>
      <c r="C281" s="213" t="s">
        <v>520</v>
      </c>
      <c r="D281" s="213" t="s">
        <v>199</v>
      </c>
      <c r="E281" s="214" t="s">
        <v>792</v>
      </c>
      <c r="F281" s="215" t="s">
        <v>793</v>
      </c>
      <c r="G281" s="216" t="s">
        <v>202</v>
      </c>
      <c r="H281" s="217">
        <v>8</v>
      </c>
      <c r="I281" s="218"/>
      <c r="J281" s="219"/>
      <c r="K281" s="220">
        <f>ROUND(P281*H281,2)</f>
        <v>0</v>
      </c>
      <c r="L281" s="219"/>
      <c r="M281" s="221"/>
      <c r="N281" s="222" t="s">
        <v>1</v>
      </c>
      <c r="O281" s="202" t="s">
        <v>37</v>
      </c>
      <c r="P281" s="203">
        <f>I281+J281</f>
        <v>0</v>
      </c>
      <c r="Q281" s="203">
        <f>ROUND(I281*H281,2)</f>
        <v>0</v>
      </c>
      <c r="R281" s="203">
        <f>ROUND(J281*H281,2)</f>
        <v>0</v>
      </c>
      <c r="S281" s="68"/>
      <c r="T281" s="204">
        <f>S281*H281</f>
        <v>0</v>
      </c>
      <c r="U281" s="204">
        <v>0</v>
      </c>
      <c r="V281" s="204">
        <f>U281*H281</f>
        <v>0</v>
      </c>
      <c r="W281" s="204">
        <v>0</v>
      </c>
      <c r="X281" s="205">
        <f>W281*H281</f>
        <v>0</v>
      </c>
      <c r="Y281" s="31"/>
      <c r="Z281" s="31"/>
      <c r="AA281" s="31"/>
      <c r="AB281" s="31"/>
      <c r="AC281" s="31"/>
      <c r="AD281" s="31"/>
      <c r="AE281" s="31"/>
      <c r="AR281" s="206" t="s">
        <v>83</v>
      </c>
      <c r="AT281" s="206" t="s">
        <v>199</v>
      </c>
      <c r="AU281" s="206" t="s">
        <v>81</v>
      </c>
      <c r="AY281" s="14" t="s">
        <v>167</v>
      </c>
      <c r="BE281" s="207">
        <f>IF(O281="základní",K281,0)</f>
        <v>0</v>
      </c>
      <c r="BF281" s="207">
        <f>IF(O281="snížená",K281,0)</f>
        <v>0</v>
      </c>
      <c r="BG281" s="207">
        <f>IF(O281="zákl. přenesená",K281,0)</f>
        <v>0</v>
      </c>
      <c r="BH281" s="207">
        <f>IF(O281="sníž. přenesená",K281,0)</f>
        <v>0</v>
      </c>
      <c r="BI281" s="207">
        <f>IF(O281="nulová",K281,0)</f>
        <v>0</v>
      </c>
      <c r="BJ281" s="14" t="s">
        <v>81</v>
      </c>
      <c r="BK281" s="207">
        <f>ROUND(P281*H281,2)</f>
        <v>0</v>
      </c>
      <c r="BL281" s="14" t="s">
        <v>81</v>
      </c>
      <c r="BM281" s="206" t="s">
        <v>1367</v>
      </c>
    </row>
    <row r="282" spans="1:65" s="2" customFormat="1" ht="11.25">
      <c r="A282" s="31"/>
      <c r="B282" s="32"/>
      <c r="C282" s="33"/>
      <c r="D282" s="208" t="s">
        <v>174</v>
      </c>
      <c r="E282" s="33"/>
      <c r="F282" s="209" t="s">
        <v>793</v>
      </c>
      <c r="G282" s="33"/>
      <c r="H282" s="33"/>
      <c r="I282" s="210"/>
      <c r="J282" s="210"/>
      <c r="K282" s="33"/>
      <c r="L282" s="33"/>
      <c r="M282" s="36"/>
      <c r="N282" s="211"/>
      <c r="O282" s="212"/>
      <c r="P282" s="68"/>
      <c r="Q282" s="68"/>
      <c r="R282" s="68"/>
      <c r="S282" s="68"/>
      <c r="T282" s="68"/>
      <c r="U282" s="68"/>
      <c r="V282" s="68"/>
      <c r="W282" s="68"/>
      <c r="X282" s="69"/>
      <c r="Y282" s="31"/>
      <c r="Z282" s="31"/>
      <c r="AA282" s="31"/>
      <c r="AB282" s="31"/>
      <c r="AC282" s="31"/>
      <c r="AD282" s="31"/>
      <c r="AE282" s="31"/>
      <c r="AT282" s="14" t="s">
        <v>174</v>
      </c>
      <c r="AU282" s="14" t="s">
        <v>81</v>
      </c>
    </row>
    <row r="283" spans="1:65" s="2" customFormat="1" ht="24.2" customHeight="1">
      <c r="A283" s="31"/>
      <c r="B283" s="32"/>
      <c r="C283" s="213" t="s">
        <v>765</v>
      </c>
      <c r="D283" s="213" t="s">
        <v>199</v>
      </c>
      <c r="E283" s="214" t="s">
        <v>804</v>
      </c>
      <c r="F283" s="215" t="s">
        <v>805</v>
      </c>
      <c r="G283" s="216" t="s">
        <v>202</v>
      </c>
      <c r="H283" s="217">
        <v>1</v>
      </c>
      <c r="I283" s="218"/>
      <c r="J283" s="219"/>
      <c r="K283" s="220">
        <f>ROUND(P283*H283,2)</f>
        <v>0</v>
      </c>
      <c r="L283" s="219"/>
      <c r="M283" s="221"/>
      <c r="N283" s="222" t="s">
        <v>1</v>
      </c>
      <c r="O283" s="202" t="s">
        <v>37</v>
      </c>
      <c r="P283" s="203">
        <f>I283+J283</f>
        <v>0</v>
      </c>
      <c r="Q283" s="203">
        <f>ROUND(I283*H283,2)</f>
        <v>0</v>
      </c>
      <c r="R283" s="203">
        <f>ROUND(J283*H283,2)</f>
        <v>0</v>
      </c>
      <c r="S283" s="68"/>
      <c r="T283" s="204">
        <f>S283*H283</f>
        <v>0</v>
      </c>
      <c r="U283" s="204">
        <v>0</v>
      </c>
      <c r="V283" s="204">
        <f>U283*H283</f>
        <v>0</v>
      </c>
      <c r="W283" s="204">
        <v>0</v>
      </c>
      <c r="X283" s="205">
        <f>W283*H283</f>
        <v>0</v>
      </c>
      <c r="Y283" s="31"/>
      <c r="Z283" s="31"/>
      <c r="AA283" s="31"/>
      <c r="AB283" s="31"/>
      <c r="AC283" s="31"/>
      <c r="AD283" s="31"/>
      <c r="AE283" s="31"/>
      <c r="AR283" s="206" t="s">
        <v>83</v>
      </c>
      <c r="AT283" s="206" t="s">
        <v>199</v>
      </c>
      <c r="AU283" s="206" t="s">
        <v>81</v>
      </c>
      <c r="AY283" s="14" t="s">
        <v>167</v>
      </c>
      <c r="BE283" s="207">
        <f>IF(O283="základní",K283,0)</f>
        <v>0</v>
      </c>
      <c r="BF283" s="207">
        <f>IF(O283="snížená",K283,0)</f>
        <v>0</v>
      </c>
      <c r="BG283" s="207">
        <f>IF(O283="zákl. přenesená",K283,0)</f>
        <v>0</v>
      </c>
      <c r="BH283" s="207">
        <f>IF(O283="sníž. přenesená",K283,0)</f>
        <v>0</v>
      </c>
      <c r="BI283" s="207">
        <f>IF(O283="nulová",K283,0)</f>
        <v>0</v>
      </c>
      <c r="BJ283" s="14" t="s">
        <v>81</v>
      </c>
      <c r="BK283" s="207">
        <f>ROUND(P283*H283,2)</f>
        <v>0</v>
      </c>
      <c r="BL283" s="14" t="s">
        <v>81</v>
      </c>
      <c r="BM283" s="206" t="s">
        <v>1368</v>
      </c>
    </row>
    <row r="284" spans="1:65" s="2" customFormat="1" ht="11.25">
      <c r="A284" s="31"/>
      <c r="B284" s="32"/>
      <c r="C284" s="33"/>
      <c r="D284" s="208" t="s">
        <v>174</v>
      </c>
      <c r="E284" s="33"/>
      <c r="F284" s="209" t="s">
        <v>805</v>
      </c>
      <c r="G284" s="33"/>
      <c r="H284" s="33"/>
      <c r="I284" s="210"/>
      <c r="J284" s="210"/>
      <c r="K284" s="33"/>
      <c r="L284" s="33"/>
      <c r="M284" s="36"/>
      <c r="N284" s="211"/>
      <c r="O284" s="212"/>
      <c r="P284" s="68"/>
      <c r="Q284" s="68"/>
      <c r="R284" s="68"/>
      <c r="S284" s="68"/>
      <c r="T284" s="68"/>
      <c r="U284" s="68"/>
      <c r="V284" s="68"/>
      <c r="W284" s="68"/>
      <c r="X284" s="69"/>
      <c r="Y284" s="31"/>
      <c r="Z284" s="31"/>
      <c r="AA284" s="31"/>
      <c r="AB284" s="31"/>
      <c r="AC284" s="31"/>
      <c r="AD284" s="31"/>
      <c r="AE284" s="31"/>
      <c r="AT284" s="14" t="s">
        <v>174</v>
      </c>
      <c r="AU284" s="14" t="s">
        <v>81</v>
      </c>
    </row>
    <row r="285" spans="1:65" s="2" customFormat="1" ht="14.45" customHeight="1">
      <c r="A285" s="31"/>
      <c r="B285" s="32"/>
      <c r="C285" s="213" t="s">
        <v>769</v>
      </c>
      <c r="D285" s="213" t="s">
        <v>199</v>
      </c>
      <c r="E285" s="214" t="s">
        <v>812</v>
      </c>
      <c r="F285" s="215" t="s">
        <v>813</v>
      </c>
      <c r="G285" s="216" t="s">
        <v>202</v>
      </c>
      <c r="H285" s="217">
        <v>1</v>
      </c>
      <c r="I285" s="218"/>
      <c r="J285" s="219"/>
      <c r="K285" s="220">
        <f>ROUND(P285*H285,2)</f>
        <v>0</v>
      </c>
      <c r="L285" s="219"/>
      <c r="M285" s="221"/>
      <c r="N285" s="222" t="s">
        <v>1</v>
      </c>
      <c r="O285" s="202" t="s">
        <v>37</v>
      </c>
      <c r="P285" s="203">
        <f>I285+J285</f>
        <v>0</v>
      </c>
      <c r="Q285" s="203">
        <f>ROUND(I285*H285,2)</f>
        <v>0</v>
      </c>
      <c r="R285" s="203">
        <f>ROUND(J285*H285,2)</f>
        <v>0</v>
      </c>
      <c r="S285" s="68"/>
      <c r="T285" s="204">
        <f>S285*H285</f>
        <v>0</v>
      </c>
      <c r="U285" s="204">
        <v>0</v>
      </c>
      <c r="V285" s="204">
        <f>U285*H285</f>
        <v>0</v>
      </c>
      <c r="W285" s="204">
        <v>0</v>
      </c>
      <c r="X285" s="205">
        <f>W285*H285</f>
        <v>0</v>
      </c>
      <c r="Y285" s="31"/>
      <c r="Z285" s="31"/>
      <c r="AA285" s="31"/>
      <c r="AB285" s="31"/>
      <c r="AC285" s="31"/>
      <c r="AD285" s="31"/>
      <c r="AE285" s="31"/>
      <c r="AR285" s="206" t="s">
        <v>83</v>
      </c>
      <c r="AT285" s="206" t="s">
        <v>199</v>
      </c>
      <c r="AU285" s="206" t="s">
        <v>81</v>
      </c>
      <c r="AY285" s="14" t="s">
        <v>167</v>
      </c>
      <c r="BE285" s="207">
        <f>IF(O285="základní",K285,0)</f>
        <v>0</v>
      </c>
      <c r="BF285" s="207">
        <f>IF(O285="snížená",K285,0)</f>
        <v>0</v>
      </c>
      <c r="BG285" s="207">
        <f>IF(O285="zákl. přenesená",K285,0)</f>
        <v>0</v>
      </c>
      <c r="BH285" s="207">
        <f>IF(O285="sníž. přenesená",K285,0)</f>
        <v>0</v>
      </c>
      <c r="BI285" s="207">
        <f>IF(O285="nulová",K285,0)</f>
        <v>0</v>
      </c>
      <c r="BJ285" s="14" t="s">
        <v>81</v>
      </c>
      <c r="BK285" s="207">
        <f>ROUND(P285*H285,2)</f>
        <v>0</v>
      </c>
      <c r="BL285" s="14" t="s">
        <v>81</v>
      </c>
      <c r="BM285" s="206" t="s">
        <v>1369</v>
      </c>
    </row>
    <row r="286" spans="1:65" s="2" customFormat="1" ht="11.25">
      <c r="A286" s="31"/>
      <c r="B286" s="32"/>
      <c r="C286" s="33"/>
      <c r="D286" s="208" t="s">
        <v>174</v>
      </c>
      <c r="E286" s="33"/>
      <c r="F286" s="209" t="s">
        <v>813</v>
      </c>
      <c r="G286" s="33"/>
      <c r="H286" s="33"/>
      <c r="I286" s="210"/>
      <c r="J286" s="210"/>
      <c r="K286" s="33"/>
      <c r="L286" s="33"/>
      <c r="M286" s="36"/>
      <c r="N286" s="211"/>
      <c r="O286" s="212"/>
      <c r="P286" s="68"/>
      <c r="Q286" s="68"/>
      <c r="R286" s="68"/>
      <c r="S286" s="68"/>
      <c r="T286" s="68"/>
      <c r="U286" s="68"/>
      <c r="V286" s="68"/>
      <c r="W286" s="68"/>
      <c r="X286" s="69"/>
      <c r="Y286" s="31"/>
      <c r="Z286" s="31"/>
      <c r="AA286" s="31"/>
      <c r="AB286" s="31"/>
      <c r="AC286" s="31"/>
      <c r="AD286" s="31"/>
      <c r="AE286" s="31"/>
      <c r="AT286" s="14" t="s">
        <v>174</v>
      </c>
      <c r="AU286" s="14" t="s">
        <v>81</v>
      </c>
    </row>
    <row r="287" spans="1:65" s="2" customFormat="1" ht="24.2" customHeight="1">
      <c r="A287" s="31"/>
      <c r="B287" s="32"/>
      <c r="C287" s="213" t="s">
        <v>773</v>
      </c>
      <c r="D287" s="213" t="s">
        <v>199</v>
      </c>
      <c r="E287" s="214" t="s">
        <v>808</v>
      </c>
      <c r="F287" s="215" t="s">
        <v>809</v>
      </c>
      <c r="G287" s="216" t="s">
        <v>202</v>
      </c>
      <c r="H287" s="217">
        <v>1</v>
      </c>
      <c r="I287" s="218"/>
      <c r="J287" s="219"/>
      <c r="K287" s="220">
        <f>ROUND(P287*H287,2)</f>
        <v>0</v>
      </c>
      <c r="L287" s="219"/>
      <c r="M287" s="221"/>
      <c r="N287" s="222" t="s">
        <v>1</v>
      </c>
      <c r="O287" s="202" t="s">
        <v>37</v>
      </c>
      <c r="P287" s="203">
        <f>I287+J287</f>
        <v>0</v>
      </c>
      <c r="Q287" s="203">
        <f>ROUND(I287*H287,2)</f>
        <v>0</v>
      </c>
      <c r="R287" s="203">
        <f>ROUND(J287*H287,2)</f>
        <v>0</v>
      </c>
      <c r="S287" s="68"/>
      <c r="T287" s="204">
        <f>S287*H287</f>
        <v>0</v>
      </c>
      <c r="U287" s="204">
        <v>0</v>
      </c>
      <c r="V287" s="204">
        <f>U287*H287</f>
        <v>0</v>
      </c>
      <c r="W287" s="204">
        <v>0</v>
      </c>
      <c r="X287" s="205">
        <f>W287*H287</f>
        <v>0</v>
      </c>
      <c r="Y287" s="31"/>
      <c r="Z287" s="31"/>
      <c r="AA287" s="31"/>
      <c r="AB287" s="31"/>
      <c r="AC287" s="31"/>
      <c r="AD287" s="31"/>
      <c r="AE287" s="31"/>
      <c r="AR287" s="206" t="s">
        <v>83</v>
      </c>
      <c r="AT287" s="206" t="s">
        <v>199</v>
      </c>
      <c r="AU287" s="206" t="s">
        <v>81</v>
      </c>
      <c r="AY287" s="14" t="s">
        <v>167</v>
      </c>
      <c r="BE287" s="207">
        <f>IF(O287="základní",K287,0)</f>
        <v>0</v>
      </c>
      <c r="BF287" s="207">
        <f>IF(O287="snížená",K287,0)</f>
        <v>0</v>
      </c>
      <c r="BG287" s="207">
        <f>IF(O287="zákl. přenesená",K287,0)</f>
        <v>0</v>
      </c>
      <c r="BH287" s="207">
        <f>IF(O287="sníž. přenesená",K287,0)</f>
        <v>0</v>
      </c>
      <c r="BI287" s="207">
        <f>IF(O287="nulová",K287,0)</f>
        <v>0</v>
      </c>
      <c r="BJ287" s="14" t="s">
        <v>81</v>
      </c>
      <c r="BK287" s="207">
        <f>ROUND(P287*H287,2)</f>
        <v>0</v>
      </c>
      <c r="BL287" s="14" t="s">
        <v>81</v>
      </c>
      <c r="BM287" s="206" t="s">
        <v>1370</v>
      </c>
    </row>
    <row r="288" spans="1:65" s="2" customFormat="1" ht="19.5">
      <c r="A288" s="31"/>
      <c r="B288" s="32"/>
      <c r="C288" s="33"/>
      <c r="D288" s="208" t="s">
        <v>174</v>
      </c>
      <c r="E288" s="33"/>
      <c r="F288" s="209" t="s">
        <v>809</v>
      </c>
      <c r="G288" s="33"/>
      <c r="H288" s="33"/>
      <c r="I288" s="210"/>
      <c r="J288" s="210"/>
      <c r="K288" s="33"/>
      <c r="L288" s="33"/>
      <c r="M288" s="36"/>
      <c r="N288" s="211"/>
      <c r="O288" s="212"/>
      <c r="P288" s="68"/>
      <c r="Q288" s="68"/>
      <c r="R288" s="68"/>
      <c r="S288" s="68"/>
      <c r="T288" s="68"/>
      <c r="U288" s="68"/>
      <c r="V288" s="68"/>
      <c r="W288" s="68"/>
      <c r="X288" s="69"/>
      <c r="Y288" s="31"/>
      <c r="Z288" s="31"/>
      <c r="AA288" s="31"/>
      <c r="AB288" s="31"/>
      <c r="AC288" s="31"/>
      <c r="AD288" s="31"/>
      <c r="AE288" s="31"/>
      <c r="AT288" s="14" t="s">
        <v>174</v>
      </c>
      <c r="AU288" s="14" t="s">
        <v>81</v>
      </c>
    </row>
    <row r="289" spans="1:65" s="2" customFormat="1" ht="24.2" customHeight="1">
      <c r="A289" s="31"/>
      <c r="B289" s="32"/>
      <c r="C289" s="213" t="s">
        <v>777</v>
      </c>
      <c r="D289" s="213" t="s">
        <v>199</v>
      </c>
      <c r="E289" s="214" t="s">
        <v>816</v>
      </c>
      <c r="F289" s="215" t="s">
        <v>817</v>
      </c>
      <c r="G289" s="216" t="s">
        <v>202</v>
      </c>
      <c r="H289" s="217">
        <v>23</v>
      </c>
      <c r="I289" s="218"/>
      <c r="J289" s="219"/>
      <c r="K289" s="220">
        <f>ROUND(P289*H289,2)</f>
        <v>0</v>
      </c>
      <c r="L289" s="219"/>
      <c r="M289" s="221"/>
      <c r="N289" s="222" t="s">
        <v>1</v>
      </c>
      <c r="O289" s="202" t="s">
        <v>37</v>
      </c>
      <c r="P289" s="203">
        <f>I289+J289</f>
        <v>0</v>
      </c>
      <c r="Q289" s="203">
        <f>ROUND(I289*H289,2)</f>
        <v>0</v>
      </c>
      <c r="R289" s="203">
        <f>ROUND(J289*H289,2)</f>
        <v>0</v>
      </c>
      <c r="S289" s="68"/>
      <c r="T289" s="204">
        <f>S289*H289</f>
        <v>0</v>
      </c>
      <c r="U289" s="204">
        <v>0</v>
      </c>
      <c r="V289" s="204">
        <f>U289*H289</f>
        <v>0</v>
      </c>
      <c r="W289" s="204">
        <v>0</v>
      </c>
      <c r="X289" s="205">
        <f>W289*H289</f>
        <v>0</v>
      </c>
      <c r="Y289" s="31"/>
      <c r="Z289" s="31"/>
      <c r="AA289" s="31"/>
      <c r="AB289" s="31"/>
      <c r="AC289" s="31"/>
      <c r="AD289" s="31"/>
      <c r="AE289" s="31"/>
      <c r="AR289" s="206" t="s">
        <v>83</v>
      </c>
      <c r="AT289" s="206" t="s">
        <v>199</v>
      </c>
      <c r="AU289" s="206" t="s">
        <v>81</v>
      </c>
      <c r="AY289" s="14" t="s">
        <v>167</v>
      </c>
      <c r="BE289" s="207">
        <f>IF(O289="základní",K289,0)</f>
        <v>0</v>
      </c>
      <c r="BF289" s="207">
        <f>IF(O289="snížená",K289,0)</f>
        <v>0</v>
      </c>
      <c r="BG289" s="207">
        <f>IF(O289="zákl. přenesená",K289,0)</f>
        <v>0</v>
      </c>
      <c r="BH289" s="207">
        <f>IF(O289="sníž. přenesená",K289,0)</f>
        <v>0</v>
      </c>
      <c r="BI289" s="207">
        <f>IF(O289="nulová",K289,0)</f>
        <v>0</v>
      </c>
      <c r="BJ289" s="14" t="s">
        <v>81</v>
      </c>
      <c r="BK289" s="207">
        <f>ROUND(P289*H289,2)</f>
        <v>0</v>
      </c>
      <c r="BL289" s="14" t="s">
        <v>81</v>
      </c>
      <c r="BM289" s="206" t="s">
        <v>1371</v>
      </c>
    </row>
    <row r="290" spans="1:65" s="2" customFormat="1" ht="11.25">
      <c r="A290" s="31"/>
      <c r="B290" s="32"/>
      <c r="C290" s="33"/>
      <c r="D290" s="208" t="s">
        <v>174</v>
      </c>
      <c r="E290" s="33"/>
      <c r="F290" s="209" t="s">
        <v>817</v>
      </c>
      <c r="G290" s="33"/>
      <c r="H290" s="33"/>
      <c r="I290" s="210"/>
      <c r="J290" s="210"/>
      <c r="K290" s="33"/>
      <c r="L290" s="33"/>
      <c r="M290" s="36"/>
      <c r="N290" s="211"/>
      <c r="O290" s="212"/>
      <c r="P290" s="68"/>
      <c r="Q290" s="68"/>
      <c r="R290" s="68"/>
      <c r="S290" s="68"/>
      <c r="T290" s="68"/>
      <c r="U290" s="68"/>
      <c r="V290" s="68"/>
      <c r="W290" s="68"/>
      <c r="X290" s="69"/>
      <c r="Y290" s="31"/>
      <c r="Z290" s="31"/>
      <c r="AA290" s="31"/>
      <c r="AB290" s="31"/>
      <c r="AC290" s="31"/>
      <c r="AD290" s="31"/>
      <c r="AE290" s="31"/>
      <c r="AT290" s="14" t="s">
        <v>174</v>
      </c>
      <c r="AU290" s="14" t="s">
        <v>81</v>
      </c>
    </row>
    <row r="291" spans="1:65" s="2" customFormat="1" ht="24.2" customHeight="1">
      <c r="A291" s="31"/>
      <c r="B291" s="32"/>
      <c r="C291" s="213" t="s">
        <v>779</v>
      </c>
      <c r="D291" s="213" t="s">
        <v>199</v>
      </c>
      <c r="E291" s="214" t="s">
        <v>820</v>
      </c>
      <c r="F291" s="215" t="s">
        <v>821</v>
      </c>
      <c r="G291" s="216" t="s">
        <v>202</v>
      </c>
      <c r="H291" s="217">
        <v>23</v>
      </c>
      <c r="I291" s="218"/>
      <c r="J291" s="219"/>
      <c r="K291" s="220">
        <f>ROUND(P291*H291,2)</f>
        <v>0</v>
      </c>
      <c r="L291" s="219"/>
      <c r="M291" s="221"/>
      <c r="N291" s="222" t="s">
        <v>1</v>
      </c>
      <c r="O291" s="202" t="s">
        <v>37</v>
      </c>
      <c r="P291" s="203">
        <f>I291+J291</f>
        <v>0</v>
      </c>
      <c r="Q291" s="203">
        <f>ROUND(I291*H291,2)</f>
        <v>0</v>
      </c>
      <c r="R291" s="203">
        <f>ROUND(J291*H291,2)</f>
        <v>0</v>
      </c>
      <c r="S291" s="68"/>
      <c r="T291" s="204">
        <f>S291*H291</f>
        <v>0</v>
      </c>
      <c r="U291" s="204">
        <v>0</v>
      </c>
      <c r="V291" s="204">
        <f>U291*H291</f>
        <v>0</v>
      </c>
      <c r="W291" s="204">
        <v>0</v>
      </c>
      <c r="X291" s="205">
        <f>W291*H291</f>
        <v>0</v>
      </c>
      <c r="Y291" s="31"/>
      <c r="Z291" s="31"/>
      <c r="AA291" s="31"/>
      <c r="AB291" s="31"/>
      <c r="AC291" s="31"/>
      <c r="AD291" s="31"/>
      <c r="AE291" s="31"/>
      <c r="AR291" s="206" t="s">
        <v>83</v>
      </c>
      <c r="AT291" s="206" t="s">
        <v>199</v>
      </c>
      <c r="AU291" s="206" t="s">
        <v>81</v>
      </c>
      <c r="AY291" s="14" t="s">
        <v>167</v>
      </c>
      <c r="BE291" s="207">
        <f>IF(O291="základní",K291,0)</f>
        <v>0</v>
      </c>
      <c r="BF291" s="207">
        <f>IF(O291="snížená",K291,0)</f>
        <v>0</v>
      </c>
      <c r="BG291" s="207">
        <f>IF(O291="zákl. přenesená",K291,0)</f>
        <v>0</v>
      </c>
      <c r="BH291" s="207">
        <f>IF(O291="sníž. přenesená",K291,0)</f>
        <v>0</v>
      </c>
      <c r="BI291" s="207">
        <f>IF(O291="nulová",K291,0)</f>
        <v>0</v>
      </c>
      <c r="BJ291" s="14" t="s">
        <v>81</v>
      </c>
      <c r="BK291" s="207">
        <f>ROUND(P291*H291,2)</f>
        <v>0</v>
      </c>
      <c r="BL291" s="14" t="s">
        <v>81</v>
      </c>
      <c r="BM291" s="206" t="s">
        <v>1372</v>
      </c>
    </row>
    <row r="292" spans="1:65" s="2" customFormat="1" ht="11.25">
      <c r="A292" s="31"/>
      <c r="B292" s="32"/>
      <c r="C292" s="33"/>
      <c r="D292" s="208" t="s">
        <v>174</v>
      </c>
      <c r="E292" s="33"/>
      <c r="F292" s="209" t="s">
        <v>821</v>
      </c>
      <c r="G292" s="33"/>
      <c r="H292" s="33"/>
      <c r="I292" s="210"/>
      <c r="J292" s="210"/>
      <c r="K292" s="33"/>
      <c r="L292" s="33"/>
      <c r="M292" s="36"/>
      <c r="N292" s="211"/>
      <c r="O292" s="212"/>
      <c r="P292" s="68"/>
      <c r="Q292" s="68"/>
      <c r="R292" s="68"/>
      <c r="S292" s="68"/>
      <c r="T292" s="68"/>
      <c r="U292" s="68"/>
      <c r="V292" s="68"/>
      <c r="W292" s="68"/>
      <c r="X292" s="69"/>
      <c r="Y292" s="31"/>
      <c r="Z292" s="31"/>
      <c r="AA292" s="31"/>
      <c r="AB292" s="31"/>
      <c r="AC292" s="31"/>
      <c r="AD292" s="31"/>
      <c r="AE292" s="31"/>
      <c r="AT292" s="14" t="s">
        <v>174</v>
      </c>
      <c r="AU292" s="14" t="s">
        <v>81</v>
      </c>
    </row>
    <row r="293" spans="1:65" s="2" customFormat="1" ht="24.2" customHeight="1">
      <c r="A293" s="31"/>
      <c r="B293" s="32"/>
      <c r="C293" s="213" t="s">
        <v>783</v>
      </c>
      <c r="D293" s="213" t="s">
        <v>199</v>
      </c>
      <c r="E293" s="214" t="s">
        <v>824</v>
      </c>
      <c r="F293" s="215" t="s">
        <v>825</v>
      </c>
      <c r="G293" s="216" t="s">
        <v>202</v>
      </c>
      <c r="H293" s="217">
        <v>15</v>
      </c>
      <c r="I293" s="218"/>
      <c r="J293" s="219"/>
      <c r="K293" s="220">
        <f>ROUND(P293*H293,2)</f>
        <v>0</v>
      </c>
      <c r="L293" s="219"/>
      <c r="M293" s="221"/>
      <c r="N293" s="222" t="s">
        <v>1</v>
      </c>
      <c r="O293" s="202" t="s">
        <v>37</v>
      </c>
      <c r="P293" s="203">
        <f>I293+J293</f>
        <v>0</v>
      </c>
      <c r="Q293" s="203">
        <f>ROUND(I293*H293,2)</f>
        <v>0</v>
      </c>
      <c r="R293" s="203">
        <f>ROUND(J293*H293,2)</f>
        <v>0</v>
      </c>
      <c r="S293" s="68"/>
      <c r="T293" s="204">
        <f>S293*H293</f>
        <v>0</v>
      </c>
      <c r="U293" s="204">
        <v>0</v>
      </c>
      <c r="V293" s="204">
        <f>U293*H293</f>
        <v>0</v>
      </c>
      <c r="W293" s="204">
        <v>0</v>
      </c>
      <c r="X293" s="205">
        <f>W293*H293</f>
        <v>0</v>
      </c>
      <c r="Y293" s="31"/>
      <c r="Z293" s="31"/>
      <c r="AA293" s="31"/>
      <c r="AB293" s="31"/>
      <c r="AC293" s="31"/>
      <c r="AD293" s="31"/>
      <c r="AE293" s="31"/>
      <c r="AR293" s="206" t="s">
        <v>83</v>
      </c>
      <c r="AT293" s="206" t="s">
        <v>199</v>
      </c>
      <c r="AU293" s="206" t="s">
        <v>81</v>
      </c>
      <c r="AY293" s="14" t="s">
        <v>167</v>
      </c>
      <c r="BE293" s="207">
        <f>IF(O293="základní",K293,0)</f>
        <v>0</v>
      </c>
      <c r="BF293" s="207">
        <f>IF(O293="snížená",K293,0)</f>
        <v>0</v>
      </c>
      <c r="BG293" s="207">
        <f>IF(O293="zákl. přenesená",K293,0)</f>
        <v>0</v>
      </c>
      <c r="BH293" s="207">
        <f>IF(O293="sníž. přenesená",K293,0)</f>
        <v>0</v>
      </c>
      <c r="BI293" s="207">
        <f>IF(O293="nulová",K293,0)</f>
        <v>0</v>
      </c>
      <c r="BJ293" s="14" t="s">
        <v>81</v>
      </c>
      <c r="BK293" s="207">
        <f>ROUND(P293*H293,2)</f>
        <v>0</v>
      </c>
      <c r="BL293" s="14" t="s">
        <v>81</v>
      </c>
      <c r="BM293" s="206" t="s">
        <v>1373</v>
      </c>
    </row>
    <row r="294" spans="1:65" s="2" customFormat="1" ht="19.5">
      <c r="A294" s="31"/>
      <c r="B294" s="32"/>
      <c r="C294" s="33"/>
      <c r="D294" s="208" t="s">
        <v>174</v>
      </c>
      <c r="E294" s="33"/>
      <c r="F294" s="209" t="s">
        <v>825</v>
      </c>
      <c r="G294" s="33"/>
      <c r="H294" s="33"/>
      <c r="I294" s="210"/>
      <c r="J294" s="210"/>
      <c r="K294" s="33"/>
      <c r="L294" s="33"/>
      <c r="M294" s="36"/>
      <c r="N294" s="211"/>
      <c r="O294" s="212"/>
      <c r="P294" s="68"/>
      <c r="Q294" s="68"/>
      <c r="R294" s="68"/>
      <c r="S294" s="68"/>
      <c r="T294" s="68"/>
      <c r="U294" s="68"/>
      <c r="V294" s="68"/>
      <c r="W294" s="68"/>
      <c r="X294" s="69"/>
      <c r="Y294" s="31"/>
      <c r="Z294" s="31"/>
      <c r="AA294" s="31"/>
      <c r="AB294" s="31"/>
      <c r="AC294" s="31"/>
      <c r="AD294" s="31"/>
      <c r="AE294" s="31"/>
      <c r="AT294" s="14" t="s">
        <v>174</v>
      </c>
      <c r="AU294" s="14" t="s">
        <v>81</v>
      </c>
    </row>
    <row r="295" spans="1:65" s="2" customFormat="1" ht="14.45" customHeight="1">
      <c r="A295" s="31"/>
      <c r="B295" s="32"/>
      <c r="C295" s="213" t="s">
        <v>787</v>
      </c>
      <c r="D295" s="213" t="s">
        <v>199</v>
      </c>
      <c r="E295" s="214" t="s">
        <v>828</v>
      </c>
      <c r="F295" s="215" t="s">
        <v>829</v>
      </c>
      <c r="G295" s="216" t="s">
        <v>202</v>
      </c>
      <c r="H295" s="217">
        <v>1</v>
      </c>
      <c r="I295" s="218"/>
      <c r="J295" s="219"/>
      <c r="K295" s="220">
        <f>ROUND(P295*H295,2)</f>
        <v>0</v>
      </c>
      <c r="L295" s="219"/>
      <c r="M295" s="221"/>
      <c r="N295" s="222" t="s">
        <v>1</v>
      </c>
      <c r="O295" s="202" t="s">
        <v>37</v>
      </c>
      <c r="P295" s="203">
        <f>I295+J295</f>
        <v>0</v>
      </c>
      <c r="Q295" s="203">
        <f>ROUND(I295*H295,2)</f>
        <v>0</v>
      </c>
      <c r="R295" s="203">
        <f>ROUND(J295*H295,2)</f>
        <v>0</v>
      </c>
      <c r="S295" s="68"/>
      <c r="T295" s="204">
        <f>S295*H295</f>
        <v>0</v>
      </c>
      <c r="U295" s="204">
        <v>0</v>
      </c>
      <c r="V295" s="204">
        <f>U295*H295</f>
        <v>0</v>
      </c>
      <c r="W295" s="204">
        <v>0</v>
      </c>
      <c r="X295" s="205">
        <f>W295*H295</f>
        <v>0</v>
      </c>
      <c r="Y295" s="31"/>
      <c r="Z295" s="31"/>
      <c r="AA295" s="31"/>
      <c r="AB295" s="31"/>
      <c r="AC295" s="31"/>
      <c r="AD295" s="31"/>
      <c r="AE295" s="31"/>
      <c r="AR295" s="206" t="s">
        <v>83</v>
      </c>
      <c r="AT295" s="206" t="s">
        <v>199</v>
      </c>
      <c r="AU295" s="206" t="s">
        <v>81</v>
      </c>
      <c r="AY295" s="14" t="s">
        <v>167</v>
      </c>
      <c r="BE295" s="207">
        <f>IF(O295="základní",K295,0)</f>
        <v>0</v>
      </c>
      <c r="BF295" s="207">
        <f>IF(O295="snížená",K295,0)</f>
        <v>0</v>
      </c>
      <c r="BG295" s="207">
        <f>IF(O295="zákl. přenesená",K295,0)</f>
        <v>0</v>
      </c>
      <c r="BH295" s="207">
        <f>IF(O295="sníž. přenesená",K295,0)</f>
        <v>0</v>
      </c>
      <c r="BI295" s="207">
        <f>IF(O295="nulová",K295,0)</f>
        <v>0</v>
      </c>
      <c r="BJ295" s="14" t="s">
        <v>81</v>
      </c>
      <c r="BK295" s="207">
        <f>ROUND(P295*H295,2)</f>
        <v>0</v>
      </c>
      <c r="BL295" s="14" t="s">
        <v>81</v>
      </c>
      <c r="BM295" s="206" t="s">
        <v>1374</v>
      </c>
    </row>
    <row r="296" spans="1:65" s="2" customFormat="1" ht="11.25">
      <c r="A296" s="31"/>
      <c r="B296" s="32"/>
      <c r="C296" s="33"/>
      <c r="D296" s="208" t="s">
        <v>174</v>
      </c>
      <c r="E296" s="33"/>
      <c r="F296" s="209" t="s">
        <v>829</v>
      </c>
      <c r="G296" s="33"/>
      <c r="H296" s="33"/>
      <c r="I296" s="210"/>
      <c r="J296" s="210"/>
      <c r="K296" s="33"/>
      <c r="L296" s="33"/>
      <c r="M296" s="36"/>
      <c r="N296" s="211"/>
      <c r="O296" s="212"/>
      <c r="P296" s="68"/>
      <c r="Q296" s="68"/>
      <c r="R296" s="68"/>
      <c r="S296" s="68"/>
      <c r="T296" s="68"/>
      <c r="U296" s="68"/>
      <c r="V296" s="68"/>
      <c r="W296" s="68"/>
      <c r="X296" s="69"/>
      <c r="Y296" s="31"/>
      <c r="Z296" s="31"/>
      <c r="AA296" s="31"/>
      <c r="AB296" s="31"/>
      <c r="AC296" s="31"/>
      <c r="AD296" s="31"/>
      <c r="AE296" s="31"/>
      <c r="AT296" s="14" t="s">
        <v>174</v>
      </c>
      <c r="AU296" s="14" t="s">
        <v>81</v>
      </c>
    </row>
    <row r="297" spans="1:65" s="2" customFormat="1" ht="14.45" customHeight="1">
      <c r="A297" s="31"/>
      <c r="B297" s="32"/>
      <c r="C297" s="213" t="s">
        <v>791</v>
      </c>
      <c r="D297" s="213" t="s">
        <v>199</v>
      </c>
      <c r="E297" s="214" t="s">
        <v>832</v>
      </c>
      <c r="F297" s="215" t="s">
        <v>833</v>
      </c>
      <c r="G297" s="216" t="s">
        <v>202</v>
      </c>
      <c r="H297" s="217">
        <v>1</v>
      </c>
      <c r="I297" s="218"/>
      <c r="J297" s="219"/>
      <c r="K297" s="220">
        <f>ROUND(P297*H297,2)</f>
        <v>0</v>
      </c>
      <c r="L297" s="219"/>
      <c r="M297" s="221"/>
      <c r="N297" s="222" t="s">
        <v>1</v>
      </c>
      <c r="O297" s="202" t="s">
        <v>37</v>
      </c>
      <c r="P297" s="203">
        <f>I297+J297</f>
        <v>0</v>
      </c>
      <c r="Q297" s="203">
        <f>ROUND(I297*H297,2)</f>
        <v>0</v>
      </c>
      <c r="R297" s="203">
        <f>ROUND(J297*H297,2)</f>
        <v>0</v>
      </c>
      <c r="S297" s="68"/>
      <c r="T297" s="204">
        <f>S297*H297</f>
        <v>0</v>
      </c>
      <c r="U297" s="204">
        <v>0</v>
      </c>
      <c r="V297" s="204">
        <f>U297*H297</f>
        <v>0</v>
      </c>
      <c r="W297" s="204">
        <v>0</v>
      </c>
      <c r="X297" s="205">
        <f>W297*H297</f>
        <v>0</v>
      </c>
      <c r="Y297" s="31"/>
      <c r="Z297" s="31"/>
      <c r="AA297" s="31"/>
      <c r="AB297" s="31"/>
      <c r="AC297" s="31"/>
      <c r="AD297" s="31"/>
      <c r="AE297" s="31"/>
      <c r="AR297" s="206" t="s">
        <v>83</v>
      </c>
      <c r="AT297" s="206" t="s">
        <v>199</v>
      </c>
      <c r="AU297" s="206" t="s">
        <v>81</v>
      </c>
      <c r="AY297" s="14" t="s">
        <v>167</v>
      </c>
      <c r="BE297" s="207">
        <f>IF(O297="základní",K297,0)</f>
        <v>0</v>
      </c>
      <c r="BF297" s="207">
        <f>IF(O297="snížená",K297,0)</f>
        <v>0</v>
      </c>
      <c r="BG297" s="207">
        <f>IF(O297="zákl. přenesená",K297,0)</f>
        <v>0</v>
      </c>
      <c r="BH297" s="207">
        <f>IF(O297="sníž. přenesená",K297,0)</f>
        <v>0</v>
      </c>
      <c r="BI297" s="207">
        <f>IF(O297="nulová",K297,0)</f>
        <v>0</v>
      </c>
      <c r="BJ297" s="14" t="s">
        <v>81</v>
      </c>
      <c r="BK297" s="207">
        <f>ROUND(P297*H297,2)</f>
        <v>0</v>
      </c>
      <c r="BL297" s="14" t="s">
        <v>81</v>
      </c>
      <c r="BM297" s="206" t="s">
        <v>1375</v>
      </c>
    </row>
    <row r="298" spans="1:65" s="2" customFormat="1" ht="11.25">
      <c r="A298" s="31"/>
      <c r="B298" s="32"/>
      <c r="C298" s="33"/>
      <c r="D298" s="208" t="s">
        <v>174</v>
      </c>
      <c r="E298" s="33"/>
      <c r="F298" s="209" t="s">
        <v>833</v>
      </c>
      <c r="G298" s="33"/>
      <c r="H298" s="33"/>
      <c r="I298" s="210"/>
      <c r="J298" s="210"/>
      <c r="K298" s="33"/>
      <c r="L298" s="33"/>
      <c r="M298" s="36"/>
      <c r="N298" s="211"/>
      <c r="O298" s="212"/>
      <c r="P298" s="68"/>
      <c r="Q298" s="68"/>
      <c r="R298" s="68"/>
      <c r="S298" s="68"/>
      <c r="T298" s="68"/>
      <c r="U298" s="68"/>
      <c r="V298" s="68"/>
      <c r="W298" s="68"/>
      <c r="X298" s="69"/>
      <c r="Y298" s="31"/>
      <c r="Z298" s="31"/>
      <c r="AA298" s="31"/>
      <c r="AB298" s="31"/>
      <c r="AC298" s="31"/>
      <c r="AD298" s="31"/>
      <c r="AE298" s="31"/>
      <c r="AT298" s="14" t="s">
        <v>174</v>
      </c>
      <c r="AU298" s="14" t="s">
        <v>81</v>
      </c>
    </row>
    <row r="299" spans="1:65" s="2" customFormat="1" ht="14.45" customHeight="1">
      <c r="A299" s="31"/>
      <c r="B299" s="32"/>
      <c r="C299" s="213" t="s">
        <v>795</v>
      </c>
      <c r="D299" s="213" t="s">
        <v>199</v>
      </c>
      <c r="E299" s="214" t="s">
        <v>836</v>
      </c>
      <c r="F299" s="215" t="s">
        <v>837</v>
      </c>
      <c r="G299" s="216" t="s">
        <v>202</v>
      </c>
      <c r="H299" s="217">
        <v>3</v>
      </c>
      <c r="I299" s="218"/>
      <c r="J299" s="219"/>
      <c r="K299" s="220">
        <f>ROUND(P299*H299,2)</f>
        <v>0</v>
      </c>
      <c r="L299" s="219"/>
      <c r="M299" s="221"/>
      <c r="N299" s="222" t="s">
        <v>1</v>
      </c>
      <c r="O299" s="202" t="s">
        <v>37</v>
      </c>
      <c r="P299" s="203">
        <f>I299+J299</f>
        <v>0</v>
      </c>
      <c r="Q299" s="203">
        <f>ROUND(I299*H299,2)</f>
        <v>0</v>
      </c>
      <c r="R299" s="203">
        <f>ROUND(J299*H299,2)</f>
        <v>0</v>
      </c>
      <c r="S299" s="68"/>
      <c r="T299" s="204">
        <f>S299*H299</f>
        <v>0</v>
      </c>
      <c r="U299" s="204">
        <v>0</v>
      </c>
      <c r="V299" s="204">
        <f>U299*H299</f>
        <v>0</v>
      </c>
      <c r="W299" s="204">
        <v>0</v>
      </c>
      <c r="X299" s="205">
        <f>W299*H299</f>
        <v>0</v>
      </c>
      <c r="Y299" s="31"/>
      <c r="Z299" s="31"/>
      <c r="AA299" s="31"/>
      <c r="AB299" s="31"/>
      <c r="AC299" s="31"/>
      <c r="AD299" s="31"/>
      <c r="AE299" s="31"/>
      <c r="AR299" s="206" t="s">
        <v>83</v>
      </c>
      <c r="AT299" s="206" t="s">
        <v>199</v>
      </c>
      <c r="AU299" s="206" t="s">
        <v>81</v>
      </c>
      <c r="AY299" s="14" t="s">
        <v>167</v>
      </c>
      <c r="BE299" s="207">
        <f>IF(O299="základní",K299,0)</f>
        <v>0</v>
      </c>
      <c r="BF299" s="207">
        <f>IF(O299="snížená",K299,0)</f>
        <v>0</v>
      </c>
      <c r="BG299" s="207">
        <f>IF(O299="zákl. přenesená",K299,0)</f>
        <v>0</v>
      </c>
      <c r="BH299" s="207">
        <f>IF(O299="sníž. přenesená",K299,0)</f>
        <v>0</v>
      </c>
      <c r="BI299" s="207">
        <f>IF(O299="nulová",K299,0)</f>
        <v>0</v>
      </c>
      <c r="BJ299" s="14" t="s">
        <v>81</v>
      </c>
      <c r="BK299" s="207">
        <f>ROUND(P299*H299,2)</f>
        <v>0</v>
      </c>
      <c r="BL299" s="14" t="s">
        <v>81</v>
      </c>
      <c r="BM299" s="206" t="s">
        <v>1376</v>
      </c>
    </row>
    <row r="300" spans="1:65" s="2" customFormat="1" ht="11.25">
      <c r="A300" s="31"/>
      <c r="B300" s="32"/>
      <c r="C300" s="33"/>
      <c r="D300" s="208" t="s">
        <v>174</v>
      </c>
      <c r="E300" s="33"/>
      <c r="F300" s="209" t="s">
        <v>837</v>
      </c>
      <c r="G300" s="33"/>
      <c r="H300" s="33"/>
      <c r="I300" s="210"/>
      <c r="J300" s="210"/>
      <c r="K300" s="33"/>
      <c r="L300" s="33"/>
      <c r="M300" s="36"/>
      <c r="N300" s="211"/>
      <c r="O300" s="212"/>
      <c r="P300" s="68"/>
      <c r="Q300" s="68"/>
      <c r="R300" s="68"/>
      <c r="S300" s="68"/>
      <c r="T300" s="68"/>
      <c r="U300" s="68"/>
      <c r="V300" s="68"/>
      <c r="W300" s="68"/>
      <c r="X300" s="69"/>
      <c r="Y300" s="31"/>
      <c r="Z300" s="31"/>
      <c r="AA300" s="31"/>
      <c r="AB300" s="31"/>
      <c r="AC300" s="31"/>
      <c r="AD300" s="31"/>
      <c r="AE300" s="31"/>
      <c r="AT300" s="14" t="s">
        <v>174</v>
      </c>
      <c r="AU300" s="14" t="s">
        <v>81</v>
      </c>
    </row>
    <row r="301" spans="1:65" s="2" customFormat="1" ht="14.45" customHeight="1">
      <c r="A301" s="31"/>
      <c r="B301" s="32"/>
      <c r="C301" s="213" t="s">
        <v>799</v>
      </c>
      <c r="D301" s="213" t="s">
        <v>199</v>
      </c>
      <c r="E301" s="214" t="s">
        <v>840</v>
      </c>
      <c r="F301" s="215" t="s">
        <v>841</v>
      </c>
      <c r="G301" s="216" t="s">
        <v>202</v>
      </c>
      <c r="H301" s="217">
        <v>13</v>
      </c>
      <c r="I301" s="218"/>
      <c r="J301" s="219"/>
      <c r="K301" s="220">
        <f>ROUND(P301*H301,2)</f>
        <v>0</v>
      </c>
      <c r="L301" s="219"/>
      <c r="M301" s="221"/>
      <c r="N301" s="222" t="s">
        <v>1</v>
      </c>
      <c r="O301" s="202" t="s">
        <v>37</v>
      </c>
      <c r="P301" s="203">
        <f>I301+J301</f>
        <v>0</v>
      </c>
      <c r="Q301" s="203">
        <f>ROUND(I301*H301,2)</f>
        <v>0</v>
      </c>
      <c r="R301" s="203">
        <f>ROUND(J301*H301,2)</f>
        <v>0</v>
      </c>
      <c r="S301" s="68"/>
      <c r="T301" s="204">
        <f>S301*H301</f>
        <v>0</v>
      </c>
      <c r="U301" s="204">
        <v>0</v>
      </c>
      <c r="V301" s="204">
        <f>U301*H301</f>
        <v>0</v>
      </c>
      <c r="W301" s="204">
        <v>0</v>
      </c>
      <c r="X301" s="205">
        <f>W301*H301</f>
        <v>0</v>
      </c>
      <c r="Y301" s="31"/>
      <c r="Z301" s="31"/>
      <c r="AA301" s="31"/>
      <c r="AB301" s="31"/>
      <c r="AC301" s="31"/>
      <c r="AD301" s="31"/>
      <c r="AE301" s="31"/>
      <c r="AR301" s="206" t="s">
        <v>83</v>
      </c>
      <c r="AT301" s="206" t="s">
        <v>199</v>
      </c>
      <c r="AU301" s="206" t="s">
        <v>81</v>
      </c>
      <c r="AY301" s="14" t="s">
        <v>167</v>
      </c>
      <c r="BE301" s="207">
        <f>IF(O301="základní",K301,0)</f>
        <v>0</v>
      </c>
      <c r="BF301" s="207">
        <f>IF(O301="snížená",K301,0)</f>
        <v>0</v>
      </c>
      <c r="BG301" s="207">
        <f>IF(O301="zákl. přenesená",K301,0)</f>
        <v>0</v>
      </c>
      <c r="BH301" s="207">
        <f>IF(O301="sníž. přenesená",K301,0)</f>
        <v>0</v>
      </c>
      <c r="BI301" s="207">
        <f>IF(O301="nulová",K301,0)</f>
        <v>0</v>
      </c>
      <c r="BJ301" s="14" t="s">
        <v>81</v>
      </c>
      <c r="BK301" s="207">
        <f>ROUND(P301*H301,2)</f>
        <v>0</v>
      </c>
      <c r="BL301" s="14" t="s">
        <v>81</v>
      </c>
      <c r="BM301" s="206" t="s">
        <v>1377</v>
      </c>
    </row>
    <row r="302" spans="1:65" s="2" customFormat="1" ht="11.25">
      <c r="A302" s="31"/>
      <c r="B302" s="32"/>
      <c r="C302" s="33"/>
      <c r="D302" s="208" t="s">
        <v>174</v>
      </c>
      <c r="E302" s="33"/>
      <c r="F302" s="209" t="s">
        <v>841</v>
      </c>
      <c r="G302" s="33"/>
      <c r="H302" s="33"/>
      <c r="I302" s="210"/>
      <c r="J302" s="210"/>
      <c r="K302" s="33"/>
      <c r="L302" s="33"/>
      <c r="M302" s="36"/>
      <c r="N302" s="211"/>
      <c r="O302" s="212"/>
      <c r="P302" s="68"/>
      <c r="Q302" s="68"/>
      <c r="R302" s="68"/>
      <c r="S302" s="68"/>
      <c r="T302" s="68"/>
      <c r="U302" s="68"/>
      <c r="V302" s="68"/>
      <c r="W302" s="68"/>
      <c r="X302" s="69"/>
      <c r="Y302" s="31"/>
      <c r="Z302" s="31"/>
      <c r="AA302" s="31"/>
      <c r="AB302" s="31"/>
      <c r="AC302" s="31"/>
      <c r="AD302" s="31"/>
      <c r="AE302" s="31"/>
      <c r="AT302" s="14" t="s">
        <v>174</v>
      </c>
      <c r="AU302" s="14" t="s">
        <v>81</v>
      </c>
    </row>
    <row r="303" spans="1:65" s="2" customFormat="1" ht="14.45" customHeight="1">
      <c r="A303" s="31"/>
      <c r="B303" s="32"/>
      <c r="C303" s="213" t="s">
        <v>803</v>
      </c>
      <c r="D303" s="213" t="s">
        <v>199</v>
      </c>
      <c r="E303" s="214" t="s">
        <v>844</v>
      </c>
      <c r="F303" s="215" t="s">
        <v>845</v>
      </c>
      <c r="G303" s="216" t="s">
        <v>202</v>
      </c>
      <c r="H303" s="217">
        <v>2</v>
      </c>
      <c r="I303" s="218"/>
      <c r="J303" s="219"/>
      <c r="K303" s="220">
        <f>ROUND(P303*H303,2)</f>
        <v>0</v>
      </c>
      <c r="L303" s="219"/>
      <c r="M303" s="221"/>
      <c r="N303" s="222" t="s">
        <v>1</v>
      </c>
      <c r="O303" s="202" t="s">
        <v>37</v>
      </c>
      <c r="P303" s="203">
        <f>I303+J303</f>
        <v>0</v>
      </c>
      <c r="Q303" s="203">
        <f>ROUND(I303*H303,2)</f>
        <v>0</v>
      </c>
      <c r="R303" s="203">
        <f>ROUND(J303*H303,2)</f>
        <v>0</v>
      </c>
      <c r="S303" s="68"/>
      <c r="T303" s="204">
        <f>S303*H303</f>
        <v>0</v>
      </c>
      <c r="U303" s="204">
        <v>0</v>
      </c>
      <c r="V303" s="204">
        <f>U303*H303</f>
        <v>0</v>
      </c>
      <c r="W303" s="204">
        <v>0</v>
      </c>
      <c r="X303" s="205">
        <f>W303*H303</f>
        <v>0</v>
      </c>
      <c r="Y303" s="31"/>
      <c r="Z303" s="31"/>
      <c r="AA303" s="31"/>
      <c r="AB303" s="31"/>
      <c r="AC303" s="31"/>
      <c r="AD303" s="31"/>
      <c r="AE303" s="31"/>
      <c r="AR303" s="206" t="s">
        <v>83</v>
      </c>
      <c r="AT303" s="206" t="s">
        <v>199</v>
      </c>
      <c r="AU303" s="206" t="s">
        <v>81</v>
      </c>
      <c r="AY303" s="14" t="s">
        <v>167</v>
      </c>
      <c r="BE303" s="207">
        <f>IF(O303="základní",K303,0)</f>
        <v>0</v>
      </c>
      <c r="BF303" s="207">
        <f>IF(O303="snížená",K303,0)</f>
        <v>0</v>
      </c>
      <c r="BG303" s="207">
        <f>IF(O303="zákl. přenesená",K303,0)</f>
        <v>0</v>
      </c>
      <c r="BH303" s="207">
        <f>IF(O303="sníž. přenesená",K303,0)</f>
        <v>0</v>
      </c>
      <c r="BI303" s="207">
        <f>IF(O303="nulová",K303,0)</f>
        <v>0</v>
      </c>
      <c r="BJ303" s="14" t="s">
        <v>81</v>
      </c>
      <c r="BK303" s="207">
        <f>ROUND(P303*H303,2)</f>
        <v>0</v>
      </c>
      <c r="BL303" s="14" t="s">
        <v>81</v>
      </c>
      <c r="BM303" s="206" t="s">
        <v>1378</v>
      </c>
    </row>
    <row r="304" spans="1:65" s="2" customFormat="1" ht="11.25">
      <c r="A304" s="31"/>
      <c r="B304" s="32"/>
      <c r="C304" s="33"/>
      <c r="D304" s="208" t="s">
        <v>174</v>
      </c>
      <c r="E304" s="33"/>
      <c r="F304" s="209" t="s">
        <v>845</v>
      </c>
      <c r="G304" s="33"/>
      <c r="H304" s="33"/>
      <c r="I304" s="210"/>
      <c r="J304" s="210"/>
      <c r="K304" s="33"/>
      <c r="L304" s="33"/>
      <c r="M304" s="36"/>
      <c r="N304" s="211"/>
      <c r="O304" s="212"/>
      <c r="P304" s="68"/>
      <c r="Q304" s="68"/>
      <c r="R304" s="68"/>
      <c r="S304" s="68"/>
      <c r="T304" s="68"/>
      <c r="U304" s="68"/>
      <c r="V304" s="68"/>
      <c r="W304" s="68"/>
      <c r="X304" s="69"/>
      <c r="Y304" s="31"/>
      <c r="Z304" s="31"/>
      <c r="AA304" s="31"/>
      <c r="AB304" s="31"/>
      <c r="AC304" s="31"/>
      <c r="AD304" s="31"/>
      <c r="AE304" s="31"/>
      <c r="AT304" s="14" t="s">
        <v>174</v>
      </c>
      <c r="AU304" s="14" t="s">
        <v>81</v>
      </c>
    </row>
    <row r="305" spans="1:65" s="2" customFormat="1" ht="14.45" customHeight="1">
      <c r="A305" s="31"/>
      <c r="B305" s="32"/>
      <c r="C305" s="213" t="s">
        <v>807</v>
      </c>
      <c r="D305" s="213" t="s">
        <v>199</v>
      </c>
      <c r="E305" s="214" t="s">
        <v>848</v>
      </c>
      <c r="F305" s="215" t="s">
        <v>849</v>
      </c>
      <c r="G305" s="216" t="s">
        <v>202</v>
      </c>
      <c r="H305" s="217">
        <v>3</v>
      </c>
      <c r="I305" s="218"/>
      <c r="J305" s="219"/>
      <c r="K305" s="220">
        <f>ROUND(P305*H305,2)</f>
        <v>0</v>
      </c>
      <c r="L305" s="219"/>
      <c r="M305" s="221"/>
      <c r="N305" s="222" t="s">
        <v>1</v>
      </c>
      <c r="O305" s="202" t="s">
        <v>37</v>
      </c>
      <c r="P305" s="203">
        <f>I305+J305</f>
        <v>0</v>
      </c>
      <c r="Q305" s="203">
        <f>ROUND(I305*H305,2)</f>
        <v>0</v>
      </c>
      <c r="R305" s="203">
        <f>ROUND(J305*H305,2)</f>
        <v>0</v>
      </c>
      <c r="S305" s="68"/>
      <c r="T305" s="204">
        <f>S305*H305</f>
        <v>0</v>
      </c>
      <c r="U305" s="204">
        <v>0</v>
      </c>
      <c r="V305" s="204">
        <f>U305*H305</f>
        <v>0</v>
      </c>
      <c r="W305" s="204">
        <v>0</v>
      </c>
      <c r="X305" s="205">
        <f>W305*H305</f>
        <v>0</v>
      </c>
      <c r="Y305" s="31"/>
      <c r="Z305" s="31"/>
      <c r="AA305" s="31"/>
      <c r="AB305" s="31"/>
      <c r="AC305" s="31"/>
      <c r="AD305" s="31"/>
      <c r="AE305" s="31"/>
      <c r="AR305" s="206" t="s">
        <v>83</v>
      </c>
      <c r="AT305" s="206" t="s">
        <v>199</v>
      </c>
      <c r="AU305" s="206" t="s">
        <v>81</v>
      </c>
      <c r="AY305" s="14" t="s">
        <v>167</v>
      </c>
      <c r="BE305" s="207">
        <f>IF(O305="základní",K305,0)</f>
        <v>0</v>
      </c>
      <c r="BF305" s="207">
        <f>IF(O305="snížená",K305,0)</f>
        <v>0</v>
      </c>
      <c r="BG305" s="207">
        <f>IF(O305="zákl. přenesená",K305,0)</f>
        <v>0</v>
      </c>
      <c r="BH305" s="207">
        <f>IF(O305="sníž. přenesená",K305,0)</f>
        <v>0</v>
      </c>
      <c r="BI305" s="207">
        <f>IF(O305="nulová",K305,0)</f>
        <v>0</v>
      </c>
      <c r="BJ305" s="14" t="s">
        <v>81</v>
      </c>
      <c r="BK305" s="207">
        <f>ROUND(P305*H305,2)</f>
        <v>0</v>
      </c>
      <c r="BL305" s="14" t="s">
        <v>81</v>
      </c>
      <c r="BM305" s="206" t="s">
        <v>1379</v>
      </c>
    </row>
    <row r="306" spans="1:65" s="2" customFormat="1" ht="11.25">
      <c r="A306" s="31"/>
      <c r="B306" s="32"/>
      <c r="C306" s="33"/>
      <c r="D306" s="208" t="s">
        <v>174</v>
      </c>
      <c r="E306" s="33"/>
      <c r="F306" s="209" t="s">
        <v>849</v>
      </c>
      <c r="G306" s="33"/>
      <c r="H306" s="33"/>
      <c r="I306" s="210"/>
      <c r="J306" s="210"/>
      <c r="K306" s="33"/>
      <c r="L306" s="33"/>
      <c r="M306" s="36"/>
      <c r="N306" s="211"/>
      <c r="O306" s="212"/>
      <c r="P306" s="68"/>
      <c r="Q306" s="68"/>
      <c r="R306" s="68"/>
      <c r="S306" s="68"/>
      <c r="T306" s="68"/>
      <c r="U306" s="68"/>
      <c r="V306" s="68"/>
      <c r="W306" s="68"/>
      <c r="X306" s="69"/>
      <c r="Y306" s="31"/>
      <c r="Z306" s="31"/>
      <c r="AA306" s="31"/>
      <c r="AB306" s="31"/>
      <c r="AC306" s="31"/>
      <c r="AD306" s="31"/>
      <c r="AE306" s="31"/>
      <c r="AT306" s="14" t="s">
        <v>174</v>
      </c>
      <c r="AU306" s="14" t="s">
        <v>81</v>
      </c>
    </row>
    <row r="307" spans="1:65" s="2" customFormat="1" ht="14.45" customHeight="1">
      <c r="A307" s="31"/>
      <c r="B307" s="32"/>
      <c r="C307" s="213" t="s">
        <v>811</v>
      </c>
      <c r="D307" s="213" t="s">
        <v>199</v>
      </c>
      <c r="E307" s="214" t="s">
        <v>852</v>
      </c>
      <c r="F307" s="215" t="s">
        <v>853</v>
      </c>
      <c r="G307" s="216" t="s">
        <v>202</v>
      </c>
      <c r="H307" s="217">
        <v>1</v>
      </c>
      <c r="I307" s="218"/>
      <c r="J307" s="219"/>
      <c r="K307" s="220">
        <f>ROUND(P307*H307,2)</f>
        <v>0</v>
      </c>
      <c r="L307" s="219"/>
      <c r="M307" s="221"/>
      <c r="N307" s="222" t="s">
        <v>1</v>
      </c>
      <c r="O307" s="202" t="s">
        <v>37</v>
      </c>
      <c r="P307" s="203">
        <f>I307+J307</f>
        <v>0</v>
      </c>
      <c r="Q307" s="203">
        <f>ROUND(I307*H307,2)</f>
        <v>0</v>
      </c>
      <c r="R307" s="203">
        <f>ROUND(J307*H307,2)</f>
        <v>0</v>
      </c>
      <c r="S307" s="68"/>
      <c r="T307" s="204">
        <f>S307*H307</f>
        <v>0</v>
      </c>
      <c r="U307" s="204">
        <v>0</v>
      </c>
      <c r="V307" s="204">
        <f>U307*H307</f>
        <v>0</v>
      </c>
      <c r="W307" s="204">
        <v>0</v>
      </c>
      <c r="X307" s="205">
        <f>W307*H307</f>
        <v>0</v>
      </c>
      <c r="Y307" s="31"/>
      <c r="Z307" s="31"/>
      <c r="AA307" s="31"/>
      <c r="AB307" s="31"/>
      <c r="AC307" s="31"/>
      <c r="AD307" s="31"/>
      <c r="AE307" s="31"/>
      <c r="AR307" s="206" t="s">
        <v>83</v>
      </c>
      <c r="AT307" s="206" t="s">
        <v>199</v>
      </c>
      <c r="AU307" s="206" t="s">
        <v>81</v>
      </c>
      <c r="AY307" s="14" t="s">
        <v>167</v>
      </c>
      <c r="BE307" s="207">
        <f>IF(O307="základní",K307,0)</f>
        <v>0</v>
      </c>
      <c r="BF307" s="207">
        <f>IF(O307="snížená",K307,0)</f>
        <v>0</v>
      </c>
      <c r="BG307" s="207">
        <f>IF(O307="zákl. přenesená",K307,0)</f>
        <v>0</v>
      </c>
      <c r="BH307" s="207">
        <f>IF(O307="sníž. přenesená",K307,0)</f>
        <v>0</v>
      </c>
      <c r="BI307" s="207">
        <f>IF(O307="nulová",K307,0)</f>
        <v>0</v>
      </c>
      <c r="BJ307" s="14" t="s">
        <v>81</v>
      </c>
      <c r="BK307" s="207">
        <f>ROUND(P307*H307,2)</f>
        <v>0</v>
      </c>
      <c r="BL307" s="14" t="s">
        <v>81</v>
      </c>
      <c r="BM307" s="206" t="s">
        <v>1380</v>
      </c>
    </row>
    <row r="308" spans="1:65" s="2" customFormat="1" ht="11.25">
      <c r="A308" s="31"/>
      <c r="B308" s="32"/>
      <c r="C308" s="33"/>
      <c r="D308" s="208" t="s">
        <v>174</v>
      </c>
      <c r="E308" s="33"/>
      <c r="F308" s="209" t="s">
        <v>853</v>
      </c>
      <c r="G308" s="33"/>
      <c r="H308" s="33"/>
      <c r="I308" s="210"/>
      <c r="J308" s="210"/>
      <c r="K308" s="33"/>
      <c r="L308" s="33"/>
      <c r="M308" s="36"/>
      <c r="N308" s="211"/>
      <c r="O308" s="212"/>
      <c r="P308" s="68"/>
      <c r="Q308" s="68"/>
      <c r="R308" s="68"/>
      <c r="S308" s="68"/>
      <c r="T308" s="68"/>
      <c r="U308" s="68"/>
      <c r="V308" s="68"/>
      <c r="W308" s="68"/>
      <c r="X308" s="69"/>
      <c r="Y308" s="31"/>
      <c r="Z308" s="31"/>
      <c r="AA308" s="31"/>
      <c r="AB308" s="31"/>
      <c r="AC308" s="31"/>
      <c r="AD308" s="31"/>
      <c r="AE308" s="31"/>
      <c r="AT308" s="14" t="s">
        <v>174</v>
      </c>
      <c r="AU308" s="14" t="s">
        <v>81</v>
      </c>
    </row>
    <row r="309" spans="1:65" s="2" customFormat="1" ht="14.45" customHeight="1">
      <c r="A309" s="31"/>
      <c r="B309" s="32"/>
      <c r="C309" s="213" t="s">
        <v>815</v>
      </c>
      <c r="D309" s="213" t="s">
        <v>199</v>
      </c>
      <c r="E309" s="214" t="s">
        <v>856</v>
      </c>
      <c r="F309" s="215" t="s">
        <v>857</v>
      </c>
      <c r="G309" s="216" t="s">
        <v>202</v>
      </c>
      <c r="H309" s="217">
        <v>1</v>
      </c>
      <c r="I309" s="218"/>
      <c r="J309" s="219"/>
      <c r="K309" s="220">
        <f>ROUND(P309*H309,2)</f>
        <v>0</v>
      </c>
      <c r="L309" s="219"/>
      <c r="M309" s="221"/>
      <c r="N309" s="222" t="s">
        <v>1</v>
      </c>
      <c r="O309" s="202" t="s">
        <v>37</v>
      </c>
      <c r="P309" s="203">
        <f>I309+J309</f>
        <v>0</v>
      </c>
      <c r="Q309" s="203">
        <f>ROUND(I309*H309,2)</f>
        <v>0</v>
      </c>
      <c r="R309" s="203">
        <f>ROUND(J309*H309,2)</f>
        <v>0</v>
      </c>
      <c r="S309" s="68"/>
      <c r="T309" s="204">
        <f>S309*H309</f>
        <v>0</v>
      </c>
      <c r="U309" s="204">
        <v>0</v>
      </c>
      <c r="V309" s="204">
        <f>U309*H309</f>
        <v>0</v>
      </c>
      <c r="W309" s="204">
        <v>0</v>
      </c>
      <c r="X309" s="205">
        <f>W309*H309</f>
        <v>0</v>
      </c>
      <c r="Y309" s="31"/>
      <c r="Z309" s="31"/>
      <c r="AA309" s="31"/>
      <c r="AB309" s="31"/>
      <c r="AC309" s="31"/>
      <c r="AD309" s="31"/>
      <c r="AE309" s="31"/>
      <c r="AR309" s="206" t="s">
        <v>83</v>
      </c>
      <c r="AT309" s="206" t="s">
        <v>199</v>
      </c>
      <c r="AU309" s="206" t="s">
        <v>81</v>
      </c>
      <c r="AY309" s="14" t="s">
        <v>167</v>
      </c>
      <c r="BE309" s="207">
        <f>IF(O309="základní",K309,0)</f>
        <v>0</v>
      </c>
      <c r="BF309" s="207">
        <f>IF(O309="snížená",K309,0)</f>
        <v>0</v>
      </c>
      <c r="BG309" s="207">
        <f>IF(O309="zákl. přenesená",K309,0)</f>
        <v>0</v>
      </c>
      <c r="BH309" s="207">
        <f>IF(O309="sníž. přenesená",K309,0)</f>
        <v>0</v>
      </c>
      <c r="BI309" s="207">
        <f>IF(O309="nulová",K309,0)</f>
        <v>0</v>
      </c>
      <c r="BJ309" s="14" t="s">
        <v>81</v>
      </c>
      <c r="BK309" s="207">
        <f>ROUND(P309*H309,2)</f>
        <v>0</v>
      </c>
      <c r="BL309" s="14" t="s">
        <v>81</v>
      </c>
      <c r="BM309" s="206" t="s">
        <v>1381</v>
      </c>
    </row>
    <row r="310" spans="1:65" s="2" customFormat="1" ht="11.25">
      <c r="A310" s="31"/>
      <c r="B310" s="32"/>
      <c r="C310" s="33"/>
      <c r="D310" s="208" t="s">
        <v>174</v>
      </c>
      <c r="E310" s="33"/>
      <c r="F310" s="209" t="s">
        <v>857</v>
      </c>
      <c r="G310" s="33"/>
      <c r="H310" s="33"/>
      <c r="I310" s="210"/>
      <c r="J310" s="210"/>
      <c r="K310" s="33"/>
      <c r="L310" s="33"/>
      <c r="M310" s="36"/>
      <c r="N310" s="211"/>
      <c r="O310" s="212"/>
      <c r="P310" s="68"/>
      <c r="Q310" s="68"/>
      <c r="R310" s="68"/>
      <c r="S310" s="68"/>
      <c r="T310" s="68"/>
      <c r="U310" s="68"/>
      <c r="V310" s="68"/>
      <c r="W310" s="68"/>
      <c r="X310" s="69"/>
      <c r="Y310" s="31"/>
      <c r="Z310" s="31"/>
      <c r="AA310" s="31"/>
      <c r="AB310" s="31"/>
      <c r="AC310" s="31"/>
      <c r="AD310" s="31"/>
      <c r="AE310" s="31"/>
      <c r="AT310" s="14" t="s">
        <v>174</v>
      </c>
      <c r="AU310" s="14" t="s">
        <v>81</v>
      </c>
    </row>
    <row r="311" spans="1:65" s="2" customFormat="1" ht="14.45" customHeight="1">
      <c r="A311" s="31"/>
      <c r="B311" s="32"/>
      <c r="C311" s="213" t="s">
        <v>819</v>
      </c>
      <c r="D311" s="213" t="s">
        <v>199</v>
      </c>
      <c r="E311" s="214" t="s">
        <v>860</v>
      </c>
      <c r="F311" s="215" t="s">
        <v>861</v>
      </c>
      <c r="G311" s="216" t="s">
        <v>202</v>
      </c>
      <c r="H311" s="217">
        <v>3</v>
      </c>
      <c r="I311" s="218"/>
      <c r="J311" s="219"/>
      <c r="K311" s="220">
        <f>ROUND(P311*H311,2)</f>
        <v>0</v>
      </c>
      <c r="L311" s="219"/>
      <c r="M311" s="221"/>
      <c r="N311" s="222" t="s">
        <v>1</v>
      </c>
      <c r="O311" s="202" t="s">
        <v>37</v>
      </c>
      <c r="P311" s="203">
        <f>I311+J311</f>
        <v>0</v>
      </c>
      <c r="Q311" s="203">
        <f>ROUND(I311*H311,2)</f>
        <v>0</v>
      </c>
      <c r="R311" s="203">
        <f>ROUND(J311*H311,2)</f>
        <v>0</v>
      </c>
      <c r="S311" s="68"/>
      <c r="T311" s="204">
        <f>S311*H311</f>
        <v>0</v>
      </c>
      <c r="U311" s="204">
        <v>0</v>
      </c>
      <c r="V311" s="204">
        <f>U311*H311</f>
        <v>0</v>
      </c>
      <c r="W311" s="204">
        <v>0</v>
      </c>
      <c r="X311" s="205">
        <f>W311*H311</f>
        <v>0</v>
      </c>
      <c r="Y311" s="31"/>
      <c r="Z311" s="31"/>
      <c r="AA311" s="31"/>
      <c r="AB311" s="31"/>
      <c r="AC311" s="31"/>
      <c r="AD311" s="31"/>
      <c r="AE311" s="31"/>
      <c r="AR311" s="206" t="s">
        <v>83</v>
      </c>
      <c r="AT311" s="206" t="s">
        <v>199</v>
      </c>
      <c r="AU311" s="206" t="s">
        <v>81</v>
      </c>
      <c r="AY311" s="14" t="s">
        <v>167</v>
      </c>
      <c r="BE311" s="207">
        <f>IF(O311="základní",K311,0)</f>
        <v>0</v>
      </c>
      <c r="BF311" s="207">
        <f>IF(O311="snížená",K311,0)</f>
        <v>0</v>
      </c>
      <c r="BG311" s="207">
        <f>IF(O311="zákl. přenesená",K311,0)</f>
        <v>0</v>
      </c>
      <c r="BH311" s="207">
        <f>IF(O311="sníž. přenesená",K311,0)</f>
        <v>0</v>
      </c>
      <c r="BI311" s="207">
        <f>IF(O311="nulová",K311,0)</f>
        <v>0</v>
      </c>
      <c r="BJ311" s="14" t="s">
        <v>81</v>
      </c>
      <c r="BK311" s="207">
        <f>ROUND(P311*H311,2)</f>
        <v>0</v>
      </c>
      <c r="BL311" s="14" t="s">
        <v>81</v>
      </c>
      <c r="BM311" s="206" t="s">
        <v>1382</v>
      </c>
    </row>
    <row r="312" spans="1:65" s="2" customFormat="1" ht="11.25">
      <c r="A312" s="31"/>
      <c r="B312" s="32"/>
      <c r="C312" s="33"/>
      <c r="D312" s="208" t="s">
        <v>174</v>
      </c>
      <c r="E312" s="33"/>
      <c r="F312" s="209" t="s">
        <v>861</v>
      </c>
      <c r="G312" s="33"/>
      <c r="H312" s="33"/>
      <c r="I312" s="210"/>
      <c r="J312" s="210"/>
      <c r="K312" s="33"/>
      <c r="L312" s="33"/>
      <c r="M312" s="36"/>
      <c r="N312" s="211"/>
      <c r="O312" s="212"/>
      <c r="P312" s="68"/>
      <c r="Q312" s="68"/>
      <c r="R312" s="68"/>
      <c r="S312" s="68"/>
      <c r="T312" s="68"/>
      <c r="U312" s="68"/>
      <c r="V312" s="68"/>
      <c r="W312" s="68"/>
      <c r="X312" s="69"/>
      <c r="Y312" s="31"/>
      <c r="Z312" s="31"/>
      <c r="AA312" s="31"/>
      <c r="AB312" s="31"/>
      <c r="AC312" s="31"/>
      <c r="AD312" s="31"/>
      <c r="AE312" s="31"/>
      <c r="AT312" s="14" t="s">
        <v>174</v>
      </c>
      <c r="AU312" s="14" t="s">
        <v>81</v>
      </c>
    </row>
    <row r="313" spans="1:65" s="2" customFormat="1" ht="14.45" customHeight="1">
      <c r="A313" s="31"/>
      <c r="B313" s="32"/>
      <c r="C313" s="213" t="s">
        <v>823</v>
      </c>
      <c r="D313" s="213" t="s">
        <v>199</v>
      </c>
      <c r="E313" s="214" t="s">
        <v>864</v>
      </c>
      <c r="F313" s="215" t="s">
        <v>865</v>
      </c>
      <c r="G313" s="216" t="s">
        <v>202</v>
      </c>
      <c r="H313" s="217">
        <v>13</v>
      </c>
      <c r="I313" s="218"/>
      <c r="J313" s="219"/>
      <c r="K313" s="220">
        <f>ROUND(P313*H313,2)</f>
        <v>0</v>
      </c>
      <c r="L313" s="219"/>
      <c r="M313" s="221"/>
      <c r="N313" s="222" t="s">
        <v>1</v>
      </c>
      <c r="O313" s="202" t="s">
        <v>37</v>
      </c>
      <c r="P313" s="203">
        <f>I313+J313</f>
        <v>0</v>
      </c>
      <c r="Q313" s="203">
        <f>ROUND(I313*H313,2)</f>
        <v>0</v>
      </c>
      <c r="R313" s="203">
        <f>ROUND(J313*H313,2)</f>
        <v>0</v>
      </c>
      <c r="S313" s="68"/>
      <c r="T313" s="204">
        <f>S313*H313</f>
        <v>0</v>
      </c>
      <c r="U313" s="204">
        <v>0</v>
      </c>
      <c r="V313" s="204">
        <f>U313*H313</f>
        <v>0</v>
      </c>
      <c r="W313" s="204">
        <v>0</v>
      </c>
      <c r="X313" s="205">
        <f>W313*H313</f>
        <v>0</v>
      </c>
      <c r="Y313" s="31"/>
      <c r="Z313" s="31"/>
      <c r="AA313" s="31"/>
      <c r="AB313" s="31"/>
      <c r="AC313" s="31"/>
      <c r="AD313" s="31"/>
      <c r="AE313" s="31"/>
      <c r="AR313" s="206" t="s">
        <v>83</v>
      </c>
      <c r="AT313" s="206" t="s">
        <v>199</v>
      </c>
      <c r="AU313" s="206" t="s">
        <v>81</v>
      </c>
      <c r="AY313" s="14" t="s">
        <v>167</v>
      </c>
      <c r="BE313" s="207">
        <f>IF(O313="základní",K313,0)</f>
        <v>0</v>
      </c>
      <c r="BF313" s="207">
        <f>IF(O313="snížená",K313,0)</f>
        <v>0</v>
      </c>
      <c r="BG313" s="207">
        <f>IF(O313="zákl. přenesená",K313,0)</f>
        <v>0</v>
      </c>
      <c r="BH313" s="207">
        <f>IF(O313="sníž. přenesená",K313,0)</f>
        <v>0</v>
      </c>
      <c r="BI313" s="207">
        <f>IF(O313="nulová",K313,0)</f>
        <v>0</v>
      </c>
      <c r="BJ313" s="14" t="s">
        <v>81</v>
      </c>
      <c r="BK313" s="207">
        <f>ROUND(P313*H313,2)</f>
        <v>0</v>
      </c>
      <c r="BL313" s="14" t="s">
        <v>81</v>
      </c>
      <c r="BM313" s="206" t="s">
        <v>1383</v>
      </c>
    </row>
    <row r="314" spans="1:65" s="2" customFormat="1" ht="11.25">
      <c r="A314" s="31"/>
      <c r="B314" s="32"/>
      <c r="C314" s="33"/>
      <c r="D314" s="208" t="s">
        <v>174</v>
      </c>
      <c r="E314" s="33"/>
      <c r="F314" s="209" t="s">
        <v>865</v>
      </c>
      <c r="G314" s="33"/>
      <c r="H314" s="33"/>
      <c r="I314" s="210"/>
      <c r="J314" s="210"/>
      <c r="K314" s="33"/>
      <c r="L314" s="33"/>
      <c r="M314" s="36"/>
      <c r="N314" s="211"/>
      <c r="O314" s="212"/>
      <c r="P314" s="68"/>
      <c r="Q314" s="68"/>
      <c r="R314" s="68"/>
      <c r="S314" s="68"/>
      <c r="T314" s="68"/>
      <c r="U314" s="68"/>
      <c r="V314" s="68"/>
      <c r="W314" s="68"/>
      <c r="X314" s="69"/>
      <c r="Y314" s="31"/>
      <c r="Z314" s="31"/>
      <c r="AA314" s="31"/>
      <c r="AB314" s="31"/>
      <c r="AC314" s="31"/>
      <c r="AD314" s="31"/>
      <c r="AE314" s="31"/>
      <c r="AT314" s="14" t="s">
        <v>174</v>
      </c>
      <c r="AU314" s="14" t="s">
        <v>81</v>
      </c>
    </row>
    <row r="315" spans="1:65" s="2" customFormat="1" ht="14.45" customHeight="1">
      <c r="A315" s="31"/>
      <c r="B315" s="32"/>
      <c r="C315" s="213" t="s">
        <v>827</v>
      </c>
      <c r="D315" s="213" t="s">
        <v>199</v>
      </c>
      <c r="E315" s="214" t="s">
        <v>868</v>
      </c>
      <c r="F315" s="215" t="s">
        <v>869</v>
      </c>
      <c r="G315" s="216" t="s">
        <v>202</v>
      </c>
      <c r="H315" s="217">
        <v>2</v>
      </c>
      <c r="I315" s="218"/>
      <c r="J315" s="219"/>
      <c r="K315" s="220">
        <f>ROUND(P315*H315,2)</f>
        <v>0</v>
      </c>
      <c r="L315" s="219"/>
      <c r="M315" s="221"/>
      <c r="N315" s="222" t="s">
        <v>1</v>
      </c>
      <c r="O315" s="202" t="s">
        <v>37</v>
      </c>
      <c r="P315" s="203">
        <f>I315+J315</f>
        <v>0</v>
      </c>
      <c r="Q315" s="203">
        <f>ROUND(I315*H315,2)</f>
        <v>0</v>
      </c>
      <c r="R315" s="203">
        <f>ROUND(J315*H315,2)</f>
        <v>0</v>
      </c>
      <c r="S315" s="68"/>
      <c r="T315" s="204">
        <f>S315*H315</f>
        <v>0</v>
      </c>
      <c r="U315" s="204">
        <v>0</v>
      </c>
      <c r="V315" s="204">
        <f>U315*H315</f>
        <v>0</v>
      </c>
      <c r="W315" s="204">
        <v>0</v>
      </c>
      <c r="X315" s="205">
        <f>W315*H315</f>
        <v>0</v>
      </c>
      <c r="Y315" s="31"/>
      <c r="Z315" s="31"/>
      <c r="AA315" s="31"/>
      <c r="AB315" s="31"/>
      <c r="AC315" s="31"/>
      <c r="AD315" s="31"/>
      <c r="AE315" s="31"/>
      <c r="AR315" s="206" t="s">
        <v>83</v>
      </c>
      <c r="AT315" s="206" t="s">
        <v>199</v>
      </c>
      <c r="AU315" s="206" t="s">
        <v>81</v>
      </c>
      <c r="AY315" s="14" t="s">
        <v>167</v>
      </c>
      <c r="BE315" s="207">
        <f>IF(O315="základní",K315,0)</f>
        <v>0</v>
      </c>
      <c r="BF315" s="207">
        <f>IF(O315="snížená",K315,0)</f>
        <v>0</v>
      </c>
      <c r="BG315" s="207">
        <f>IF(O315="zákl. přenesená",K315,0)</f>
        <v>0</v>
      </c>
      <c r="BH315" s="207">
        <f>IF(O315="sníž. přenesená",K315,0)</f>
        <v>0</v>
      </c>
      <c r="BI315" s="207">
        <f>IF(O315="nulová",K315,0)</f>
        <v>0</v>
      </c>
      <c r="BJ315" s="14" t="s">
        <v>81</v>
      </c>
      <c r="BK315" s="207">
        <f>ROUND(P315*H315,2)</f>
        <v>0</v>
      </c>
      <c r="BL315" s="14" t="s">
        <v>81</v>
      </c>
      <c r="BM315" s="206" t="s">
        <v>1384</v>
      </c>
    </row>
    <row r="316" spans="1:65" s="2" customFormat="1" ht="11.25">
      <c r="A316" s="31"/>
      <c r="B316" s="32"/>
      <c r="C316" s="33"/>
      <c r="D316" s="208" t="s">
        <v>174</v>
      </c>
      <c r="E316" s="33"/>
      <c r="F316" s="209" t="s">
        <v>869</v>
      </c>
      <c r="G316" s="33"/>
      <c r="H316" s="33"/>
      <c r="I316" s="210"/>
      <c r="J316" s="210"/>
      <c r="K316" s="33"/>
      <c r="L316" s="33"/>
      <c r="M316" s="36"/>
      <c r="N316" s="211"/>
      <c r="O316" s="212"/>
      <c r="P316" s="68"/>
      <c r="Q316" s="68"/>
      <c r="R316" s="68"/>
      <c r="S316" s="68"/>
      <c r="T316" s="68"/>
      <c r="U316" s="68"/>
      <c r="V316" s="68"/>
      <c r="W316" s="68"/>
      <c r="X316" s="69"/>
      <c r="Y316" s="31"/>
      <c r="Z316" s="31"/>
      <c r="AA316" s="31"/>
      <c r="AB316" s="31"/>
      <c r="AC316" s="31"/>
      <c r="AD316" s="31"/>
      <c r="AE316" s="31"/>
      <c r="AT316" s="14" t="s">
        <v>174</v>
      </c>
      <c r="AU316" s="14" t="s">
        <v>81</v>
      </c>
    </row>
    <row r="317" spans="1:65" s="2" customFormat="1" ht="14.45" customHeight="1">
      <c r="A317" s="31"/>
      <c r="B317" s="32"/>
      <c r="C317" s="213" t="s">
        <v>831</v>
      </c>
      <c r="D317" s="213" t="s">
        <v>199</v>
      </c>
      <c r="E317" s="214" t="s">
        <v>872</v>
      </c>
      <c r="F317" s="215" t="s">
        <v>873</v>
      </c>
      <c r="G317" s="216" t="s">
        <v>202</v>
      </c>
      <c r="H317" s="217">
        <v>3</v>
      </c>
      <c r="I317" s="218"/>
      <c r="J317" s="219"/>
      <c r="K317" s="220">
        <f>ROUND(P317*H317,2)</f>
        <v>0</v>
      </c>
      <c r="L317" s="219"/>
      <c r="M317" s="221"/>
      <c r="N317" s="222" t="s">
        <v>1</v>
      </c>
      <c r="O317" s="202" t="s">
        <v>37</v>
      </c>
      <c r="P317" s="203">
        <f>I317+J317</f>
        <v>0</v>
      </c>
      <c r="Q317" s="203">
        <f>ROUND(I317*H317,2)</f>
        <v>0</v>
      </c>
      <c r="R317" s="203">
        <f>ROUND(J317*H317,2)</f>
        <v>0</v>
      </c>
      <c r="S317" s="68"/>
      <c r="T317" s="204">
        <f>S317*H317</f>
        <v>0</v>
      </c>
      <c r="U317" s="204">
        <v>0</v>
      </c>
      <c r="V317" s="204">
        <f>U317*H317</f>
        <v>0</v>
      </c>
      <c r="W317" s="204">
        <v>0</v>
      </c>
      <c r="X317" s="205">
        <f>W317*H317</f>
        <v>0</v>
      </c>
      <c r="Y317" s="31"/>
      <c r="Z317" s="31"/>
      <c r="AA317" s="31"/>
      <c r="AB317" s="31"/>
      <c r="AC317" s="31"/>
      <c r="AD317" s="31"/>
      <c r="AE317" s="31"/>
      <c r="AR317" s="206" t="s">
        <v>83</v>
      </c>
      <c r="AT317" s="206" t="s">
        <v>199</v>
      </c>
      <c r="AU317" s="206" t="s">
        <v>81</v>
      </c>
      <c r="AY317" s="14" t="s">
        <v>167</v>
      </c>
      <c r="BE317" s="207">
        <f>IF(O317="základní",K317,0)</f>
        <v>0</v>
      </c>
      <c r="BF317" s="207">
        <f>IF(O317="snížená",K317,0)</f>
        <v>0</v>
      </c>
      <c r="BG317" s="207">
        <f>IF(O317="zákl. přenesená",K317,0)</f>
        <v>0</v>
      </c>
      <c r="BH317" s="207">
        <f>IF(O317="sníž. přenesená",K317,0)</f>
        <v>0</v>
      </c>
      <c r="BI317" s="207">
        <f>IF(O317="nulová",K317,0)</f>
        <v>0</v>
      </c>
      <c r="BJ317" s="14" t="s">
        <v>81</v>
      </c>
      <c r="BK317" s="207">
        <f>ROUND(P317*H317,2)</f>
        <v>0</v>
      </c>
      <c r="BL317" s="14" t="s">
        <v>81</v>
      </c>
      <c r="BM317" s="206" t="s">
        <v>1385</v>
      </c>
    </row>
    <row r="318" spans="1:65" s="2" customFormat="1" ht="11.25">
      <c r="A318" s="31"/>
      <c r="B318" s="32"/>
      <c r="C318" s="33"/>
      <c r="D318" s="208" t="s">
        <v>174</v>
      </c>
      <c r="E318" s="33"/>
      <c r="F318" s="209" t="s">
        <v>873</v>
      </c>
      <c r="G318" s="33"/>
      <c r="H318" s="33"/>
      <c r="I318" s="210"/>
      <c r="J318" s="210"/>
      <c r="K318" s="33"/>
      <c r="L318" s="33"/>
      <c r="M318" s="36"/>
      <c r="N318" s="211"/>
      <c r="O318" s="212"/>
      <c r="P318" s="68"/>
      <c r="Q318" s="68"/>
      <c r="R318" s="68"/>
      <c r="S318" s="68"/>
      <c r="T318" s="68"/>
      <c r="U318" s="68"/>
      <c r="V318" s="68"/>
      <c r="W318" s="68"/>
      <c r="X318" s="69"/>
      <c r="Y318" s="31"/>
      <c r="Z318" s="31"/>
      <c r="AA318" s="31"/>
      <c r="AB318" s="31"/>
      <c r="AC318" s="31"/>
      <c r="AD318" s="31"/>
      <c r="AE318" s="31"/>
      <c r="AT318" s="14" t="s">
        <v>174</v>
      </c>
      <c r="AU318" s="14" t="s">
        <v>81</v>
      </c>
    </row>
    <row r="319" spans="1:65" s="2" customFormat="1" ht="14.45" customHeight="1">
      <c r="A319" s="31"/>
      <c r="B319" s="32"/>
      <c r="C319" s="213" t="s">
        <v>835</v>
      </c>
      <c r="D319" s="213" t="s">
        <v>199</v>
      </c>
      <c r="E319" s="214" t="s">
        <v>876</v>
      </c>
      <c r="F319" s="215" t="s">
        <v>877</v>
      </c>
      <c r="G319" s="216" t="s">
        <v>202</v>
      </c>
      <c r="H319" s="217">
        <v>4</v>
      </c>
      <c r="I319" s="218"/>
      <c r="J319" s="219"/>
      <c r="K319" s="220">
        <f>ROUND(P319*H319,2)</f>
        <v>0</v>
      </c>
      <c r="L319" s="219"/>
      <c r="M319" s="221"/>
      <c r="N319" s="222" t="s">
        <v>1</v>
      </c>
      <c r="O319" s="202" t="s">
        <v>37</v>
      </c>
      <c r="P319" s="203">
        <f>I319+J319</f>
        <v>0</v>
      </c>
      <c r="Q319" s="203">
        <f>ROUND(I319*H319,2)</f>
        <v>0</v>
      </c>
      <c r="R319" s="203">
        <f>ROUND(J319*H319,2)</f>
        <v>0</v>
      </c>
      <c r="S319" s="68"/>
      <c r="T319" s="204">
        <f>S319*H319</f>
        <v>0</v>
      </c>
      <c r="U319" s="204">
        <v>0</v>
      </c>
      <c r="V319" s="204">
        <f>U319*H319</f>
        <v>0</v>
      </c>
      <c r="W319" s="204">
        <v>0</v>
      </c>
      <c r="X319" s="205">
        <f>W319*H319</f>
        <v>0</v>
      </c>
      <c r="Y319" s="31"/>
      <c r="Z319" s="31"/>
      <c r="AA319" s="31"/>
      <c r="AB319" s="31"/>
      <c r="AC319" s="31"/>
      <c r="AD319" s="31"/>
      <c r="AE319" s="31"/>
      <c r="AR319" s="206" t="s">
        <v>83</v>
      </c>
      <c r="AT319" s="206" t="s">
        <v>199</v>
      </c>
      <c r="AU319" s="206" t="s">
        <v>81</v>
      </c>
      <c r="AY319" s="14" t="s">
        <v>167</v>
      </c>
      <c r="BE319" s="207">
        <f>IF(O319="základní",K319,0)</f>
        <v>0</v>
      </c>
      <c r="BF319" s="207">
        <f>IF(O319="snížená",K319,0)</f>
        <v>0</v>
      </c>
      <c r="BG319" s="207">
        <f>IF(O319="zákl. přenesená",K319,0)</f>
        <v>0</v>
      </c>
      <c r="BH319" s="207">
        <f>IF(O319="sníž. přenesená",K319,0)</f>
        <v>0</v>
      </c>
      <c r="BI319" s="207">
        <f>IF(O319="nulová",K319,0)</f>
        <v>0</v>
      </c>
      <c r="BJ319" s="14" t="s">
        <v>81</v>
      </c>
      <c r="BK319" s="207">
        <f>ROUND(P319*H319,2)</f>
        <v>0</v>
      </c>
      <c r="BL319" s="14" t="s">
        <v>81</v>
      </c>
      <c r="BM319" s="206" t="s">
        <v>1386</v>
      </c>
    </row>
    <row r="320" spans="1:65" s="2" customFormat="1" ht="11.25">
      <c r="A320" s="31"/>
      <c r="B320" s="32"/>
      <c r="C320" s="33"/>
      <c r="D320" s="208" t="s">
        <v>174</v>
      </c>
      <c r="E320" s="33"/>
      <c r="F320" s="209" t="s">
        <v>877</v>
      </c>
      <c r="G320" s="33"/>
      <c r="H320" s="33"/>
      <c r="I320" s="210"/>
      <c r="J320" s="210"/>
      <c r="K320" s="33"/>
      <c r="L320" s="33"/>
      <c r="M320" s="36"/>
      <c r="N320" s="211"/>
      <c r="O320" s="212"/>
      <c r="P320" s="68"/>
      <c r="Q320" s="68"/>
      <c r="R320" s="68"/>
      <c r="S320" s="68"/>
      <c r="T320" s="68"/>
      <c r="U320" s="68"/>
      <c r="V320" s="68"/>
      <c r="W320" s="68"/>
      <c r="X320" s="69"/>
      <c r="Y320" s="31"/>
      <c r="Z320" s="31"/>
      <c r="AA320" s="31"/>
      <c r="AB320" s="31"/>
      <c r="AC320" s="31"/>
      <c r="AD320" s="31"/>
      <c r="AE320" s="31"/>
      <c r="AT320" s="14" t="s">
        <v>174</v>
      </c>
      <c r="AU320" s="14" t="s">
        <v>81</v>
      </c>
    </row>
    <row r="321" spans="1:65" s="2" customFormat="1" ht="14.45" customHeight="1">
      <c r="A321" s="31"/>
      <c r="B321" s="32"/>
      <c r="C321" s="213" t="s">
        <v>839</v>
      </c>
      <c r="D321" s="213" t="s">
        <v>199</v>
      </c>
      <c r="E321" s="214" t="s">
        <v>880</v>
      </c>
      <c r="F321" s="215" t="s">
        <v>881</v>
      </c>
      <c r="G321" s="216" t="s">
        <v>202</v>
      </c>
      <c r="H321" s="217">
        <v>2</v>
      </c>
      <c r="I321" s="218"/>
      <c r="J321" s="219"/>
      <c r="K321" s="220">
        <f>ROUND(P321*H321,2)</f>
        <v>0</v>
      </c>
      <c r="L321" s="219"/>
      <c r="M321" s="221"/>
      <c r="N321" s="222" t="s">
        <v>1</v>
      </c>
      <c r="O321" s="202" t="s">
        <v>37</v>
      </c>
      <c r="P321" s="203">
        <f>I321+J321</f>
        <v>0</v>
      </c>
      <c r="Q321" s="203">
        <f>ROUND(I321*H321,2)</f>
        <v>0</v>
      </c>
      <c r="R321" s="203">
        <f>ROUND(J321*H321,2)</f>
        <v>0</v>
      </c>
      <c r="S321" s="68"/>
      <c r="T321" s="204">
        <f>S321*H321</f>
        <v>0</v>
      </c>
      <c r="U321" s="204">
        <v>0</v>
      </c>
      <c r="V321" s="204">
        <f>U321*H321</f>
        <v>0</v>
      </c>
      <c r="W321" s="204">
        <v>0</v>
      </c>
      <c r="X321" s="205">
        <f>W321*H321</f>
        <v>0</v>
      </c>
      <c r="Y321" s="31"/>
      <c r="Z321" s="31"/>
      <c r="AA321" s="31"/>
      <c r="AB321" s="31"/>
      <c r="AC321" s="31"/>
      <c r="AD321" s="31"/>
      <c r="AE321" s="31"/>
      <c r="AR321" s="206" t="s">
        <v>83</v>
      </c>
      <c r="AT321" s="206" t="s">
        <v>199</v>
      </c>
      <c r="AU321" s="206" t="s">
        <v>81</v>
      </c>
      <c r="AY321" s="14" t="s">
        <v>167</v>
      </c>
      <c r="BE321" s="207">
        <f>IF(O321="základní",K321,0)</f>
        <v>0</v>
      </c>
      <c r="BF321" s="207">
        <f>IF(O321="snížená",K321,0)</f>
        <v>0</v>
      </c>
      <c r="BG321" s="207">
        <f>IF(O321="zákl. přenesená",K321,0)</f>
        <v>0</v>
      </c>
      <c r="BH321" s="207">
        <f>IF(O321="sníž. přenesená",K321,0)</f>
        <v>0</v>
      </c>
      <c r="BI321" s="207">
        <f>IF(O321="nulová",K321,0)</f>
        <v>0</v>
      </c>
      <c r="BJ321" s="14" t="s">
        <v>81</v>
      </c>
      <c r="BK321" s="207">
        <f>ROUND(P321*H321,2)</f>
        <v>0</v>
      </c>
      <c r="BL321" s="14" t="s">
        <v>81</v>
      </c>
      <c r="BM321" s="206" t="s">
        <v>1387</v>
      </c>
    </row>
    <row r="322" spans="1:65" s="2" customFormat="1" ht="11.25">
      <c r="A322" s="31"/>
      <c r="B322" s="32"/>
      <c r="C322" s="33"/>
      <c r="D322" s="208" t="s">
        <v>174</v>
      </c>
      <c r="E322" s="33"/>
      <c r="F322" s="209" t="s">
        <v>881</v>
      </c>
      <c r="G322" s="33"/>
      <c r="H322" s="33"/>
      <c r="I322" s="210"/>
      <c r="J322" s="210"/>
      <c r="K322" s="33"/>
      <c r="L322" s="33"/>
      <c r="M322" s="36"/>
      <c r="N322" s="211"/>
      <c r="O322" s="212"/>
      <c r="P322" s="68"/>
      <c r="Q322" s="68"/>
      <c r="R322" s="68"/>
      <c r="S322" s="68"/>
      <c r="T322" s="68"/>
      <c r="U322" s="68"/>
      <c r="V322" s="68"/>
      <c r="W322" s="68"/>
      <c r="X322" s="69"/>
      <c r="Y322" s="31"/>
      <c r="Z322" s="31"/>
      <c r="AA322" s="31"/>
      <c r="AB322" s="31"/>
      <c r="AC322" s="31"/>
      <c r="AD322" s="31"/>
      <c r="AE322" s="31"/>
      <c r="AT322" s="14" t="s">
        <v>174</v>
      </c>
      <c r="AU322" s="14" t="s">
        <v>81</v>
      </c>
    </row>
    <row r="323" spans="1:65" s="2" customFormat="1" ht="14.45" customHeight="1">
      <c r="A323" s="31"/>
      <c r="B323" s="32"/>
      <c r="C323" s="213" t="s">
        <v>843</v>
      </c>
      <c r="D323" s="213" t="s">
        <v>199</v>
      </c>
      <c r="E323" s="214" t="s">
        <v>884</v>
      </c>
      <c r="F323" s="215" t="s">
        <v>885</v>
      </c>
      <c r="G323" s="216" t="s">
        <v>202</v>
      </c>
      <c r="H323" s="217">
        <v>4</v>
      </c>
      <c r="I323" s="218"/>
      <c r="J323" s="219"/>
      <c r="K323" s="220">
        <f>ROUND(P323*H323,2)</f>
        <v>0</v>
      </c>
      <c r="L323" s="219"/>
      <c r="M323" s="221"/>
      <c r="N323" s="222" t="s">
        <v>1</v>
      </c>
      <c r="O323" s="202" t="s">
        <v>37</v>
      </c>
      <c r="P323" s="203">
        <f>I323+J323</f>
        <v>0</v>
      </c>
      <c r="Q323" s="203">
        <f>ROUND(I323*H323,2)</f>
        <v>0</v>
      </c>
      <c r="R323" s="203">
        <f>ROUND(J323*H323,2)</f>
        <v>0</v>
      </c>
      <c r="S323" s="68"/>
      <c r="T323" s="204">
        <f>S323*H323</f>
        <v>0</v>
      </c>
      <c r="U323" s="204">
        <v>0</v>
      </c>
      <c r="V323" s="204">
        <f>U323*H323</f>
        <v>0</v>
      </c>
      <c r="W323" s="204">
        <v>0</v>
      </c>
      <c r="X323" s="205">
        <f>W323*H323</f>
        <v>0</v>
      </c>
      <c r="Y323" s="31"/>
      <c r="Z323" s="31"/>
      <c r="AA323" s="31"/>
      <c r="AB323" s="31"/>
      <c r="AC323" s="31"/>
      <c r="AD323" s="31"/>
      <c r="AE323" s="31"/>
      <c r="AR323" s="206" t="s">
        <v>83</v>
      </c>
      <c r="AT323" s="206" t="s">
        <v>199</v>
      </c>
      <c r="AU323" s="206" t="s">
        <v>81</v>
      </c>
      <c r="AY323" s="14" t="s">
        <v>167</v>
      </c>
      <c r="BE323" s="207">
        <f>IF(O323="základní",K323,0)</f>
        <v>0</v>
      </c>
      <c r="BF323" s="207">
        <f>IF(O323="snížená",K323,0)</f>
        <v>0</v>
      </c>
      <c r="BG323" s="207">
        <f>IF(O323="zákl. přenesená",K323,0)</f>
        <v>0</v>
      </c>
      <c r="BH323" s="207">
        <f>IF(O323="sníž. přenesená",K323,0)</f>
        <v>0</v>
      </c>
      <c r="BI323" s="207">
        <f>IF(O323="nulová",K323,0)</f>
        <v>0</v>
      </c>
      <c r="BJ323" s="14" t="s">
        <v>81</v>
      </c>
      <c r="BK323" s="207">
        <f>ROUND(P323*H323,2)</f>
        <v>0</v>
      </c>
      <c r="BL323" s="14" t="s">
        <v>81</v>
      </c>
      <c r="BM323" s="206" t="s">
        <v>1388</v>
      </c>
    </row>
    <row r="324" spans="1:65" s="2" customFormat="1" ht="11.25">
      <c r="A324" s="31"/>
      <c r="B324" s="32"/>
      <c r="C324" s="33"/>
      <c r="D324" s="208" t="s">
        <v>174</v>
      </c>
      <c r="E324" s="33"/>
      <c r="F324" s="209" t="s">
        <v>885</v>
      </c>
      <c r="G324" s="33"/>
      <c r="H324" s="33"/>
      <c r="I324" s="210"/>
      <c r="J324" s="210"/>
      <c r="K324" s="33"/>
      <c r="L324" s="33"/>
      <c r="M324" s="36"/>
      <c r="N324" s="211"/>
      <c r="O324" s="212"/>
      <c r="P324" s="68"/>
      <c r="Q324" s="68"/>
      <c r="R324" s="68"/>
      <c r="S324" s="68"/>
      <c r="T324" s="68"/>
      <c r="U324" s="68"/>
      <c r="V324" s="68"/>
      <c r="W324" s="68"/>
      <c r="X324" s="69"/>
      <c r="Y324" s="31"/>
      <c r="Z324" s="31"/>
      <c r="AA324" s="31"/>
      <c r="AB324" s="31"/>
      <c r="AC324" s="31"/>
      <c r="AD324" s="31"/>
      <c r="AE324" s="31"/>
      <c r="AT324" s="14" t="s">
        <v>174</v>
      </c>
      <c r="AU324" s="14" t="s">
        <v>81</v>
      </c>
    </row>
    <row r="325" spans="1:65" s="2" customFormat="1" ht="14.45" customHeight="1">
      <c r="A325" s="31"/>
      <c r="B325" s="32"/>
      <c r="C325" s="213" t="s">
        <v>847</v>
      </c>
      <c r="D325" s="213" t="s">
        <v>199</v>
      </c>
      <c r="E325" s="214" t="s">
        <v>888</v>
      </c>
      <c r="F325" s="215" t="s">
        <v>889</v>
      </c>
      <c r="G325" s="216" t="s">
        <v>202</v>
      </c>
      <c r="H325" s="217">
        <v>4</v>
      </c>
      <c r="I325" s="218"/>
      <c r="J325" s="219"/>
      <c r="K325" s="220">
        <f>ROUND(P325*H325,2)</f>
        <v>0</v>
      </c>
      <c r="L325" s="219"/>
      <c r="M325" s="221"/>
      <c r="N325" s="222" t="s">
        <v>1</v>
      </c>
      <c r="O325" s="202" t="s">
        <v>37</v>
      </c>
      <c r="P325" s="203">
        <f>I325+J325</f>
        <v>0</v>
      </c>
      <c r="Q325" s="203">
        <f>ROUND(I325*H325,2)</f>
        <v>0</v>
      </c>
      <c r="R325" s="203">
        <f>ROUND(J325*H325,2)</f>
        <v>0</v>
      </c>
      <c r="S325" s="68"/>
      <c r="T325" s="204">
        <f>S325*H325</f>
        <v>0</v>
      </c>
      <c r="U325" s="204">
        <v>0</v>
      </c>
      <c r="V325" s="204">
        <f>U325*H325</f>
        <v>0</v>
      </c>
      <c r="W325" s="204">
        <v>0</v>
      </c>
      <c r="X325" s="205">
        <f>W325*H325</f>
        <v>0</v>
      </c>
      <c r="Y325" s="31"/>
      <c r="Z325" s="31"/>
      <c r="AA325" s="31"/>
      <c r="AB325" s="31"/>
      <c r="AC325" s="31"/>
      <c r="AD325" s="31"/>
      <c r="AE325" s="31"/>
      <c r="AR325" s="206" t="s">
        <v>83</v>
      </c>
      <c r="AT325" s="206" t="s">
        <v>199</v>
      </c>
      <c r="AU325" s="206" t="s">
        <v>81</v>
      </c>
      <c r="AY325" s="14" t="s">
        <v>167</v>
      </c>
      <c r="BE325" s="207">
        <f>IF(O325="základní",K325,0)</f>
        <v>0</v>
      </c>
      <c r="BF325" s="207">
        <f>IF(O325="snížená",K325,0)</f>
        <v>0</v>
      </c>
      <c r="BG325" s="207">
        <f>IF(O325="zákl. přenesená",K325,0)</f>
        <v>0</v>
      </c>
      <c r="BH325" s="207">
        <f>IF(O325="sníž. přenesená",K325,0)</f>
        <v>0</v>
      </c>
      <c r="BI325" s="207">
        <f>IF(O325="nulová",K325,0)</f>
        <v>0</v>
      </c>
      <c r="BJ325" s="14" t="s">
        <v>81</v>
      </c>
      <c r="BK325" s="207">
        <f>ROUND(P325*H325,2)</f>
        <v>0</v>
      </c>
      <c r="BL325" s="14" t="s">
        <v>81</v>
      </c>
      <c r="BM325" s="206" t="s">
        <v>1389</v>
      </c>
    </row>
    <row r="326" spans="1:65" s="2" customFormat="1" ht="11.25">
      <c r="A326" s="31"/>
      <c r="B326" s="32"/>
      <c r="C326" s="33"/>
      <c r="D326" s="208" t="s">
        <v>174</v>
      </c>
      <c r="E326" s="33"/>
      <c r="F326" s="209" t="s">
        <v>889</v>
      </c>
      <c r="G326" s="33"/>
      <c r="H326" s="33"/>
      <c r="I326" s="210"/>
      <c r="J326" s="210"/>
      <c r="K326" s="33"/>
      <c r="L326" s="33"/>
      <c r="M326" s="36"/>
      <c r="N326" s="211"/>
      <c r="O326" s="212"/>
      <c r="P326" s="68"/>
      <c r="Q326" s="68"/>
      <c r="R326" s="68"/>
      <c r="S326" s="68"/>
      <c r="T326" s="68"/>
      <c r="U326" s="68"/>
      <c r="V326" s="68"/>
      <c r="W326" s="68"/>
      <c r="X326" s="69"/>
      <c r="Y326" s="31"/>
      <c r="Z326" s="31"/>
      <c r="AA326" s="31"/>
      <c r="AB326" s="31"/>
      <c r="AC326" s="31"/>
      <c r="AD326" s="31"/>
      <c r="AE326" s="31"/>
      <c r="AT326" s="14" t="s">
        <v>174</v>
      </c>
      <c r="AU326" s="14" t="s">
        <v>81</v>
      </c>
    </row>
    <row r="327" spans="1:65" s="2" customFormat="1" ht="24.2" customHeight="1">
      <c r="A327" s="31"/>
      <c r="B327" s="32"/>
      <c r="C327" s="213" t="s">
        <v>851</v>
      </c>
      <c r="D327" s="213" t="s">
        <v>199</v>
      </c>
      <c r="E327" s="214" t="s">
        <v>892</v>
      </c>
      <c r="F327" s="215" t="s">
        <v>893</v>
      </c>
      <c r="G327" s="216" t="s">
        <v>202</v>
      </c>
      <c r="H327" s="217">
        <v>1</v>
      </c>
      <c r="I327" s="218"/>
      <c r="J327" s="219"/>
      <c r="K327" s="220">
        <f>ROUND(P327*H327,2)</f>
        <v>0</v>
      </c>
      <c r="L327" s="219"/>
      <c r="M327" s="221"/>
      <c r="N327" s="222" t="s">
        <v>1</v>
      </c>
      <c r="O327" s="202" t="s">
        <v>37</v>
      </c>
      <c r="P327" s="203">
        <f>I327+J327</f>
        <v>0</v>
      </c>
      <c r="Q327" s="203">
        <f>ROUND(I327*H327,2)</f>
        <v>0</v>
      </c>
      <c r="R327" s="203">
        <f>ROUND(J327*H327,2)</f>
        <v>0</v>
      </c>
      <c r="S327" s="68"/>
      <c r="T327" s="204">
        <f>S327*H327</f>
        <v>0</v>
      </c>
      <c r="U327" s="204">
        <v>0</v>
      </c>
      <c r="V327" s="204">
        <f>U327*H327</f>
        <v>0</v>
      </c>
      <c r="W327" s="204">
        <v>0</v>
      </c>
      <c r="X327" s="205">
        <f>W327*H327</f>
        <v>0</v>
      </c>
      <c r="Y327" s="31"/>
      <c r="Z327" s="31"/>
      <c r="AA327" s="31"/>
      <c r="AB327" s="31"/>
      <c r="AC327" s="31"/>
      <c r="AD327" s="31"/>
      <c r="AE327" s="31"/>
      <c r="AR327" s="206" t="s">
        <v>83</v>
      </c>
      <c r="AT327" s="206" t="s">
        <v>199</v>
      </c>
      <c r="AU327" s="206" t="s">
        <v>81</v>
      </c>
      <c r="AY327" s="14" t="s">
        <v>167</v>
      </c>
      <c r="BE327" s="207">
        <f>IF(O327="základní",K327,0)</f>
        <v>0</v>
      </c>
      <c r="BF327" s="207">
        <f>IF(O327="snížená",K327,0)</f>
        <v>0</v>
      </c>
      <c r="BG327" s="207">
        <f>IF(O327="zákl. přenesená",K327,0)</f>
        <v>0</v>
      </c>
      <c r="BH327" s="207">
        <f>IF(O327="sníž. přenesená",K327,0)</f>
        <v>0</v>
      </c>
      <c r="BI327" s="207">
        <f>IF(O327="nulová",K327,0)</f>
        <v>0</v>
      </c>
      <c r="BJ327" s="14" t="s">
        <v>81</v>
      </c>
      <c r="BK327" s="207">
        <f>ROUND(P327*H327,2)</f>
        <v>0</v>
      </c>
      <c r="BL327" s="14" t="s">
        <v>81</v>
      </c>
      <c r="BM327" s="206" t="s">
        <v>1390</v>
      </c>
    </row>
    <row r="328" spans="1:65" s="2" customFormat="1" ht="19.5">
      <c r="A328" s="31"/>
      <c r="B328" s="32"/>
      <c r="C328" s="33"/>
      <c r="D328" s="208" t="s">
        <v>174</v>
      </c>
      <c r="E328" s="33"/>
      <c r="F328" s="209" t="s">
        <v>893</v>
      </c>
      <c r="G328" s="33"/>
      <c r="H328" s="33"/>
      <c r="I328" s="210"/>
      <c r="J328" s="210"/>
      <c r="K328" s="33"/>
      <c r="L328" s="33"/>
      <c r="M328" s="36"/>
      <c r="N328" s="211"/>
      <c r="O328" s="212"/>
      <c r="P328" s="68"/>
      <c r="Q328" s="68"/>
      <c r="R328" s="68"/>
      <c r="S328" s="68"/>
      <c r="T328" s="68"/>
      <c r="U328" s="68"/>
      <c r="V328" s="68"/>
      <c r="W328" s="68"/>
      <c r="X328" s="69"/>
      <c r="Y328" s="31"/>
      <c r="Z328" s="31"/>
      <c r="AA328" s="31"/>
      <c r="AB328" s="31"/>
      <c r="AC328" s="31"/>
      <c r="AD328" s="31"/>
      <c r="AE328" s="31"/>
      <c r="AT328" s="14" t="s">
        <v>174</v>
      </c>
      <c r="AU328" s="14" t="s">
        <v>81</v>
      </c>
    </row>
    <row r="329" spans="1:65" s="2" customFormat="1" ht="62.65" customHeight="1">
      <c r="A329" s="31"/>
      <c r="B329" s="32"/>
      <c r="C329" s="193" t="s">
        <v>855</v>
      </c>
      <c r="D329" s="193" t="s">
        <v>169</v>
      </c>
      <c r="E329" s="194" t="s">
        <v>507</v>
      </c>
      <c r="F329" s="195" t="s">
        <v>508</v>
      </c>
      <c r="G329" s="196" t="s">
        <v>509</v>
      </c>
      <c r="H329" s="197">
        <v>4</v>
      </c>
      <c r="I329" s="198"/>
      <c r="J329" s="198"/>
      <c r="K329" s="199">
        <f>ROUND(P329*H329,2)</f>
        <v>0</v>
      </c>
      <c r="L329" s="200"/>
      <c r="M329" s="36"/>
      <c r="N329" s="201" t="s">
        <v>1</v>
      </c>
      <c r="O329" s="202" t="s">
        <v>37</v>
      </c>
      <c r="P329" s="203">
        <f>I329+J329</f>
        <v>0</v>
      </c>
      <c r="Q329" s="203">
        <f>ROUND(I329*H329,2)</f>
        <v>0</v>
      </c>
      <c r="R329" s="203">
        <f>ROUND(J329*H329,2)</f>
        <v>0</v>
      </c>
      <c r="S329" s="68"/>
      <c r="T329" s="204">
        <f>S329*H329</f>
        <v>0</v>
      </c>
      <c r="U329" s="204">
        <v>0</v>
      </c>
      <c r="V329" s="204">
        <f>U329*H329</f>
        <v>0</v>
      </c>
      <c r="W329" s="204">
        <v>0</v>
      </c>
      <c r="X329" s="205">
        <f>W329*H329</f>
        <v>0</v>
      </c>
      <c r="Y329" s="31"/>
      <c r="Z329" s="31"/>
      <c r="AA329" s="31"/>
      <c r="AB329" s="31"/>
      <c r="AC329" s="31"/>
      <c r="AD329" s="31"/>
      <c r="AE329" s="31"/>
      <c r="AR329" s="206" t="s">
        <v>81</v>
      </c>
      <c r="AT329" s="206" t="s">
        <v>169</v>
      </c>
      <c r="AU329" s="206" t="s">
        <v>81</v>
      </c>
      <c r="AY329" s="14" t="s">
        <v>167</v>
      </c>
      <c r="BE329" s="207">
        <f>IF(O329="základní",K329,0)</f>
        <v>0</v>
      </c>
      <c r="BF329" s="207">
        <f>IF(O329="snížená",K329,0)</f>
        <v>0</v>
      </c>
      <c r="BG329" s="207">
        <f>IF(O329="zákl. přenesená",K329,0)</f>
        <v>0</v>
      </c>
      <c r="BH329" s="207">
        <f>IF(O329="sníž. přenesená",K329,0)</f>
        <v>0</v>
      </c>
      <c r="BI329" s="207">
        <f>IF(O329="nulová",K329,0)</f>
        <v>0</v>
      </c>
      <c r="BJ329" s="14" t="s">
        <v>81</v>
      </c>
      <c r="BK329" s="207">
        <f>ROUND(P329*H329,2)</f>
        <v>0</v>
      </c>
      <c r="BL329" s="14" t="s">
        <v>81</v>
      </c>
      <c r="BM329" s="206" t="s">
        <v>1391</v>
      </c>
    </row>
    <row r="330" spans="1:65" s="2" customFormat="1" ht="136.5">
      <c r="A330" s="31"/>
      <c r="B330" s="32"/>
      <c r="C330" s="33"/>
      <c r="D330" s="208" t="s">
        <v>174</v>
      </c>
      <c r="E330" s="33"/>
      <c r="F330" s="209" t="s">
        <v>511</v>
      </c>
      <c r="G330" s="33"/>
      <c r="H330" s="33"/>
      <c r="I330" s="210"/>
      <c r="J330" s="210"/>
      <c r="K330" s="33"/>
      <c r="L330" s="33"/>
      <c r="M330" s="36"/>
      <c r="N330" s="211"/>
      <c r="O330" s="212"/>
      <c r="P330" s="68"/>
      <c r="Q330" s="68"/>
      <c r="R330" s="68"/>
      <c r="S330" s="68"/>
      <c r="T330" s="68"/>
      <c r="U330" s="68"/>
      <c r="V330" s="68"/>
      <c r="W330" s="68"/>
      <c r="X330" s="69"/>
      <c r="Y330" s="31"/>
      <c r="Z330" s="31"/>
      <c r="AA330" s="31"/>
      <c r="AB330" s="31"/>
      <c r="AC330" s="31"/>
      <c r="AD330" s="31"/>
      <c r="AE330" s="31"/>
      <c r="AT330" s="14" t="s">
        <v>174</v>
      </c>
      <c r="AU330" s="14" t="s">
        <v>81</v>
      </c>
    </row>
    <row r="331" spans="1:65" s="2" customFormat="1" ht="117">
      <c r="A331" s="31"/>
      <c r="B331" s="32"/>
      <c r="C331" s="33"/>
      <c r="D331" s="208" t="s">
        <v>512</v>
      </c>
      <c r="E331" s="33"/>
      <c r="F331" s="223" t="s">
        <v>513</v>
      </c>
      <c r="G331" s="33"/>
      <c r="H331" s="33"/>
      <c r="I331" s="210"/>
      <c r="J331" s="210"/>
      <c r="K331" s="33"/>
      <c r="L331" s="33"/>
      <c r="M331" s="36"/>
      <c r="N331" s="211"/>
      <c r="O331" s="212"/>
      <c r="P331" s="68"/>
      <c r="Q331" s="68"/>
      <c r="R331" s="68"/>
      <c r="S331" s="68"/>
      <c r="T331" s="68"/>
      <c r="U331" s="68"/>
      <c r="V331" s="68"/>
      <c r="W331" s="68"/>
      <c r="X331" s="69"/>
      <c r="Y331" s="31"/>
      <c r="Z331" s="31"/>
      <c r="AA331" s="31"/>
      <c r="AB331" s="31"/>
      <c r="AC331" s="31"/>
      <c r="AD331" s="31"/>
      <c r="AE331" s="31"/>
      <c r="AT331" s="14" t="s">
        <v>512</v>
      </c>
      <c r="AU331" s="14" t="s">
        <v>81</v>
      </c>
    </row>
    <row r="332" spans="1:65" s="2" customFormat="1" ht="24.2" customHeight="1">
      <c r="A332" s="31"/>
      <c r="B332" s="32"/>
      <c r="C332" s="193" t="s">
        <v>859</v>
      </c>
      <c r="D332" s="193" t="s">
        <v>169</v>
      </c>
      <c r="E332" s="194" t="s">
        <v>515</v>
      </c>
      <c r="F332" s="195" t="s">
        <v>516</v>
      </c>
      <c r="G332" s="196" t="s">
        <v>509</v>
      </c>
      <c r="H332" s="197">
        <v>4</v>
      </c>
      <c r="I332" s="198"/>
      <c r="J332" s="198"/>
      <c r="K332" s="199">
        <f>ROUND(P332*H332,2)</f>
        <v>0</v>
      </c>
      <c r="L332" s="200"/>
      <c r="M332" s="36"/>
      <c r="N332" s="201" t="s">
        <v>1</v>
      </c>
      <c r="O332" s="202" t="s">
        <v>37</v>
      </c>
      <c r="P332" s="203">
        <f>I332+J332</f>
        <v>0</v>
      </c>
      <c r="Q332" s="203">
        <f>ROUND(I332*H332,2)</f>
        <v>0</v>
      </c>
      <c r="R332" s="203">
        <f>ROUND(J332*H332,2)</f>
        <v>0</v>
      </c>
      <c r="S332" s="68"/>
      <c r="T332" s="204">
        <f>S332*H332</f>
        <v>0</v>
      </c>
      <c r="U332" s="204">
        <v>0</v>
      </c>
      <c r="V332" s="204">
        <f>U332*H332</f>
        <v>0</v>
      </c>
      <c r="W332" s="204">
        <v>0</v>
      </c>
      <c r="X332" s="205">
        <f>W332*H332</f>
        <v>0</v>
      </c>
      <c r="Y332" s="31"/>
      <c r="Z332" s="31"/>
      <c r="AA332" s="31"/>
      <c r="AB332" s="31"/>
      <c r="AC332" s="31"/>
      <c r="AD332" s="31"/>
      <c r="AE332" s="31"/>
      <c r="AR332" s="206" t="s">
        <v>81</v>
      </c>
      <c r="AT332" s="206" t="s">
        <v>169</v>
      </c>
      <c r="AU332" s="206" t="s">
        <v>81</v>
      </c>
      <c r="AY332" s="14" t="s">
        <v>167</v>
      </c>
      <c r="BE332" s="207">
        <f>IF(O332="základní",K332,0)</f>
        <v>0</v>
      </c>
      <c r="BF332" s="207">
        <f>IF(O332="snížená",K332,0)</f>
        <v>0</v>
      </c>
      <c r="BG332" s="207">
        <f>IF(O332="zákl. přenesená",K332,0)</f>
        <v>0</v>
      </c>
      <c r="BH332" s="207">
        <f>IF(O332="sníž. přenesená",K332,0)</f>
        <v>0</v>
      </c>
      <c r="BI332" s="207">
        <f>IF(O332="nulová",K332,0)</f>
        <v>0</v>
      </c>
      <c r="BJ332" s="14" t="s">
        <v>81</v>
      </c>
      <c r="BK332" s="207">
        <f>ROUND(P332*H332,2)</f>
        <v>0</v>
      </c>
      <c r="BL332" s="14" t="s">
        <v>81</v>
      </c>
      <c r="BM332" s="206" t="s">
        <v>1392</v>
      </c>
    </row>
    <row r="333" spans="1:65" s="2" customFormat="1" ht="48.75">
      <c r="A333" s="31"/>
      <c r="B333" s="32"/>
      <c r="C333" s="33"/>
      <c r="D333" s="208" t="s">
        <v>174</v>
      </c>
      <c r="E333" s="33"/>
      <c r="F333" s="209" t="s">
        <v>518</v>
      </c>
      <c r="G333" s="33"/>
      <c r="H333" s="33"/>
      <c r="I333" s="210"/>
      <c r="J333" s="210"/>
      <c r="K333" s="33"/>
      <c r="L333" s="33"/>
      <c r="M333" s="36"/>
      <c r="N333" s="211"/>
      <c r="O333" s="212"/>
      <c r="P333" s="68"/>
      <c r="Q333" s="68"/>
      <c r="R333" s="68"/>
      <c r="S333" s="68"/>
      <c r="T333" s="68"/>
      <c r="U333" s="68"/>
      <c r="V333" s="68"/>
      <c r="W333" s="68"/>
      <c r="X333" s="69"/>
      <c r="Y333" s="31"/>
      <c r="Z333" s="31"/>
      <c r="AA333" s="31"/>
      <c r="AB333" s="31"/>
      <c r="AC333" s="31"/>
      <c r="AD333" s="31"/>
      <c r="AE333" s="31"/>
      <c r="AT333" s="14" t="s">
        <v>174</v>
      </c>
      <c r="AU333" s="14" t="s">
        <v>81</v>
      </c>
    </row>
    <row r="334" spans="1:65" s="2" customFormat="1" ht="48.75">
      <c r="A334" s="31"/>
      <c r="B334" s="32"/>
      <c r="C334" s="33"/>
      <c r="D334" s="208" t="s">
        <v>512</v>
      </c>
      <c r="E334" s="33"/>
      <c r="F334" s="223" t="s">
        <v>519</v>
      </c>
      <c r="G334" s="33"/>
      <c r="H334" s="33"/>
      <c r="I334" s="210"/>
      <c r="J334" s="210"/>
      <c r="K334" s="33"/>
      <c r="L334" s="33"/>
      <c r="M334" s="36"/>
      <c r="N334" s="211"/>
      <c r="O334" s="212"/>
      <c r="P334" s="68"/>
      <c r="Q334" s="68"/>
      <c r="R334" s="68"/>
      <c r="S334" s="68"/>
      <c r="T334" s="68"/>
      <c r="U334" s="68"/>
      <c r="V334" s="68"/>
      <c r="W334" s="68"/>
      <c r="X334" s="69"/>
      <c r="Y334" s="31"/>
      <c r="Z334" s="31"/>
      <c r="AA334" s="31"/>
      <c r="AB334" s="31"/>
      <c r="AC334" s="31"/>
      <c r="AD334" s="31"/>
      <c r="AE334" s="31"/>
      <c r="AT334" s="14" t="s">
        <v>512</v>
      </c>
      <c r="AU334" s="14" t="s">
        <v>81</v>
      </c>
    </row>
    <row r="335" spans="1:65" s="2" customFormat="1" ht="24.2" customHeight="1">
      <c r="A335" s="31"/>
      <c r="B335" s="32"/>
      <c r="C335" s="193" t="s">
        <v>863</v>
      </c>
      <c r="D335" s="193" t="s">
        <v>169</v>
      </c>
      <c r="E335" s="194" t="s">
        <v>1074</v>
      </c>
      <c r="F335" s="195" t="s">
        <v>1075</v>
      </c>
      <c r="G335" s="196" t="s">
        <v>202</v>
      </c>
      <c r="H335" s="197">
        <v>1</v>
      </c>
      <c r="I335" s="198"/>
      <c r="J335" s="198"/>
      <c r="K335" s="199">
        <f>ROUND(P335*H335,2)</f>
        <v>0</v>
      </c>
      <c r="L335" s="200"/>
      <c r="M335" s="36"/>
      <c r="N335" s="201" t="s">
        <v>1</v>
      </c>
      <c r="O335" s="202" t="s">
        <v>37</v>
      </c>
      <c r="P335" s="203">
        <f>I335+J335</f>
        <v>0</v>
      </c>
      <c r="Q335" s="203">
        <f>ROUND(I335*H335,2)</f>
        <v>0</v>
      </c>
      <c r="R335" s="203">
        <f>ROUND(J335*H335,2)</f>
        <v>0</v>
      </c>
      <c r="S335" s="68"/>
      <c r="T335" s="204">
        <f>S335*H335</f>
        <v>0</v>
      </c>
      <c r="U335" s="204">
        <v>0</v>
      </c>
      <c r="V335" s="204">
        <f>U335*H335</f>
        <v>0</v>
      </c>
      <c r="W335" s="204">
        <v>0</v>
      </c>
      <c r="X335" s="205">
        <f>W335*H335</f>
        <v>0</v>
      </c>
      <c r="Y335" s="31"/>
      <c r="Z335" s="31"/>
      <c r="AA335" s="31"/>
      <c r="AB335" s="31"/>
      <c r="AC335" s="31"/>
      <c r="AD335" s="31"/>
      <c r="AE335" s="31"/>
      <c r="AR335" s="206" t="s">
        <v>81</v>
      </c>
      <c r="AT335" s="206" t="s">
        <v>169</v>
      </c>
      <c r="AU335" s="206" t="s">
        <v>81</v>
      </c>
      <c r="AY335" s="14" t="s">
        <v>167</v>
      </c>
      <c r="BE335" s="207">
        <f>IF(O335="základní",K335,0)</f>
        <v>0</v>
      </c>
      <c r="BF335" s="207">
        <f>IF(O335="snížená",K335,0)</f>
        <v>0</v>
      </c>
      <c r="BG335" s="207">
        <f>IF(O335="zákl. přenesená",K335,0)</f>
        <v>0</v>
      </c>
      <c r="BH335" s="207">
        <f>IF(O335="sníž. přenesená",K335,0)</f>
        <v>0</v>
      </c>
      <c r="BI335" s="207">
        <f>IF(O335="nulová",K335,0)</f>
        <v>0</v>
      </c>
      <c r="BJ335" s="14" t="s">
        <v>81</v>
      </c>
      <c r="BK335" s="207">
        <f>ROUND(P335*H335,2)</f>
        <v>0</v>
      </c>
      <c r="BL335" s="14" t="s">
        <v>81</v>
      </c>
      <c r="BM335" s="206" t="s">
        <v>1393</v>
      </c>
    </row>
    <row r="336" spans="1:65" s="2" customFormat="1" ht="48.75">
      <c r="A336" s="31"/>
      <c r="B336" s="32"/>
      <c r="C336" s="33"/>
      <c r="D336" s="208" t="s">
        <v>174</v>
      </c>
      <c r="E336" s="33"/>
      <c r="F336" s="209" t="s">
        <v>1077</v>
      </c>
      <c r="G336" s="33"/>
      <c r="H336" s="33"/>
      <c r="I336" s="210"/>
      <c r="J336" s="210"/>
      <c r="K336" s="33"/>
      <c r="L336" s="33"/>
      <c r="M336" s="36"/>
      <c r="N336" s="211"/>
      <c r="O336" s="212"/>
      <c r="P336" s="68"/>
      <c r="Q336" s="68"/>
      <c r="R336" s="68"/>
      <c r="S336" s="68"/>
      <c r="T336" s="68"/>
      <c r="U336" s="68"/>
      <c r="V336" s="68"/>
      <c r="W336" s="68"/>
      <c r="X336" s="69"/>
      <c r="Y336" s="31"/>
      <c r="Z336" s="31"/>
      <c r="AA336" s="31"/>
      <c r="AB336" s="31"/>
      <c r="AC336" s="31"/>
      <c r="AD336" s="31"/>
      <c r="AE336" s="31"/>
      <c r="AT336" s="14" t="s">
        <v>174</v>
      </c>
      <c r="AU336" s="14" t="s">
        <v>81</v>
      </c>
    </row>
    <row r="337" spans="1:65" s="2" customFormat="1" ht="48.75">
      <c r="A337" s="31"/>
      <c r="B337" s="32"/>
      <c r="C337" s="33"/>
      <c r="D337" s="208" t="s">
        <v>512</v>
      </c>
      <c r="E337" s="33"/>
      <c r="F337" s="223" t="s">
        <v>911</v>
      </c>
      <c r="G337" s="33"/>
      <c r="H337" s="33"/>
      <c r="I337" s="210"/>
      <c r="J337" s="210"/>
      <c r="K337" s="33"/>
      <c r="L337" s="33"/>
      <c r="M337" s="36"/>
      <c r="N337" s="211"/>
      <c r="O337" s="212"/>
      <c r="P337" s="68"/>
      <c r="Q337" s="68"/>
      <c r="R337" s="68"/>
      <c r="S337" s="68"/>
      <c r="T337" s="68"/>
      <c r="U337" s="68"/>
      <c r="V337" s="68"/>
      <c r="W337" s="68"/>
      <c r="X337" s="69"/>
      <c r="Y337" s="31"/>
      <c r="Z337" s="31"/>
      <c r="AA337" s="31"/>
      <c r="AB337" s="31"/>
      <c r="AC337" s="31"/>
      <c r="AD337" s="31"/>
      <c r="AE337" s="31"/>
      <c r="AT337" s="14" t="s">
        <v>512</v>
      </c>
      <c r="AU337" s="14" t="s">
        <v>81</v>
      </c>
    </row>
    <row r="338" spans="1:65" s="2" customFormat="1" ht="24.2" customHeight="1">
      <c r="A338" s="31"/>
      <c r="B338" s="32"/>
      <c r="C338" s="193" t="s">
        <v>867</v>
      </c>
      <c r="D338" s="193" t="s">
        <v>169</v>
      </c>
      <c r="E338" s="194" t="s">
        <v>521</v>
      </c>
      <c r="F338" s="195" t="s">
        <v>522</v>
      </c>
      <c r="G338" s="196" t="s">
        <v>509</v>
      </c>
      <c r="H338" s="197">
        <v>3</v>
      </c>
      <c r="I338" s="198"/>
      <c r="J338" s="198"/>
      <c r="K338" s="199">
        <f>ROUND(P338*H338,2)</f>
        <v>0</v>
      </c>
      <c r="L338" s="200"/>
      <c r="M338" s="36"/>
      <c r="N338" s="201" t="s">
        <v>1</v>
      </c>
      <c r="O338" s="202" t="s">
        <v>37</v>
      </c>
      <c r="P338" s="203">
        <f>I338+J338</f>
        <v>0</v>
      </c>
      <c r="Q338" s="203">
        <f>ROUND(I338*H338,2)</f>
        <v>0</v>
      </c>
      <c r="R338" s="203">
        <f>ROUND(J338*H338,2)</f>
        <v>0</v>
      </c>
      <c r="S338" s="68"/>
      <c r="T338" s="204">
        <f>S338*H338</f>
        <v>0</v>
      </c>
      <c r="U338" s="204">
        <v>0</v>
      </c>
      <c r="V338" s="204">
        <f>U338*H338</f>
        <v>0</v>
      </c>
      <c r="W338" s="204">
        <v>0</v>
      </c>
      <c r="X338" s="205">
        <f>W338*H338</f>
        <v>0</v>
      </c>
      <c r="Y338" s="31"/>
      <c r="Z338" s="31"/>
      <c r="AA338" s="31"/>
      <c r="AB338" s="31"/>
      <c r="AC338" s="31"/>
      <c r="AD338" s="31"/>
      <c r="AE338" s="31"/>
      <c r="AR338" s="206" t="s">
        <v>81</v>
      </c>
      <c r="AT338" s="206" t="s">
        <v>169</v>
      </c>
      <c r="AU338" s="206" t="s">
        <v>81</v>
      </c>
      <c r="AY338" s="14" t="s">
        <v>167</v>
      </c>
      <c r="BE338" s="207">
        <f>IF(O338="základní",K338,0)</f>
        <v>0</v>
      </c>
      <c r="BF338" s="207">
        <f>IF(O338="snížená",K338,0)</f>
        <v>0</v>
      </c>
      <c r="BG338" s="207">
        <f>IF(O338="zákl. přenesená",K338,0)</f>
        <v>0</v>
      </c>
      <c r="BH338" s="207">
        <f>IF(O338="sníž. přenesená",K338,0)</f>
        <v>0</v>
      </c>
      <c r="BI338" s="207">
        <f>IF(O338="nulová",K338,0)</f>
        <v>0</v>
      </c>
      <c r="BJ338" s="14" t="s">
        <v>81</v>
      </c>
      <c r="BK338" s="207">
        <f>ROUND(P338*H338,2)</f>
        <v>0</v>
      </c>
      <c r="BL338" s="14" t="s">
        <v>81</v>
      </c>
      <c r="BM338" s="206" t="s">
        <v>1394</v>
      </c>
    </row>
    <row r="339" spans="1:65" s="2" customFormat="1" ht="58.5">
      <c r="A339" s="31"/>
      <c r="B339" s="32"/>
      <c r="C339" s="33"/>
      <c r="D339" s="208" t="s">
        <v>174</v>
      </c>
      <c r="E339" s="33"/>
      <c r="F339" s="209" t="s">
        <v>524</v>
      </c>
      <c r="G339" s="33"/>
      <c r="H339" s="33"/>
      <c r="I339" s="210"/>
      <c r="J339" s="210"/>
      <c r="K339" s="33"/>
      <c r="L339" s="33"/>
      <c r="M339" s="36"/>
      <c r="N339" s="211"/>
      <c r="O339" s="212"/>
      <c r="P339" s="68"/>
      <c r="Q339" s="68"/>
      <c r="R339" s="68"/>
      <c r="S339" s="68"/>
      <c r="T339" s="68"/>
      <c r="U339" s="68"/>
      <c r="V339" s="68"/>
      <c r="W339" s="68"/>
      <c r="X339" s="69"/>
      <c r="Y339" s="31"/>
      <c r="Z339" s="31"/>
      <c r="AA339" s="31"/>
      <c r="AB339" s="31"/>
      <c r="AC339" s="31"/>
      <c r="AD339" s="31"/>
      <c r="AE339" s="31"/>
      <c r="AT339" s="14" t="s">
        <v>174</v>
      </c>
      <c r="AU339" s="14" t="s">
        <v>81</v>
      </c>
    </row>
    <row r="340" spans="1:65" s="2" customFormat="1" ht="58.5">
      <c r="A340" s="31"/>
      <c r="B340" s="32"/>
      <c r="C340" s="33"/>
      <c r="D340" s="208" t="s">
        <v>512</v>
      </c>
      <c r="E340" s="33"/>
      <c r="F340" s="223" t="s">
        <v>525</v>
      </c>
      <c r="G340" s="33"/>
      <c r="H340" s="33"/>
      <c r="I340" s="210"/>
      <c r="J340" s="210"/>
      <c r="K340" s="33"/>
      <c r="L340" s="33"/>
      <c r="M340" s="36"/>
      <c r="N340" s="211"/>
      <c r="O340" s="212"/>
      <c r="P340" s="68"/>
      <c r="Q340" s="68"/>
      <c r="R340" s="68"/>
      <c r="S340" s="68"/>
      <c r="T340" s="68"/>
      <c r="U340" s="68"/>
      <c r="V340" s="68"/>
      <c r="W340" s="68"/>
      <c r="X340" s="69"/>
      <c r="Y340" s="31"/>
      <c r="Z340" s="31"/>
      <c r="AA340" s="31"/>
      <c r="AB340" s="31"/>
      <c r="AC340" s="31"/>
      <c r="AD340" s="31"/>
      <c r="AE340" s="31"/>
      <c r="AT340" s="14" t="s">
        <v>512</v>
      </c>
      <c r="AU340" s="14" t="s">
        <v>81</v>
      </c>
    </row>
    <row r="341" spans="1:65" s="2" customFormat="1" ht="14.45" customHeight="1">
      <c r="A341" s="31"/>
      <c r="B341" s="32"/>
      <c r="C341" s="193" t="s">
        <v>871</v>
      </c>
      <c r="D341" s="193" t="s">
        <v>169</v>
      </c>
      <c r="E341" s="194" t="s">
        <v>915</v>
      </c>
      <c r="F341" s="195" t="s">
        <v>916</v>
      </c>
      <c r="G341" s="196" t="s">
        <v>509</v>
      </c>
      <c r="H341" s="197">
        <v>2</v>
      </c>
      <c r="I341" s="198"/>
      <c r="J341" s="198"/>
      <c r="K341" s="199">
        <f>ROUND(P341*H341,2)</f>
        <v>0</v>
      </c>
      <c r="L341" s="200"/>
      <c r="M341" s="36"/>
      <c r="N341" s="201" t="s">
        <v>1</v>
      </c>
      <c r="O341" s="202" t="s">
        <v>37</v>
      </c>
      <c r="P341" s="203">
        <f>I341+J341</f>
        <v>0</v>
      </c>
      <c r="Q341" s="203">
        <f>ROUND(I341*H341,2)</f>
        <v>0</v>
      </c>
      <c r="R341" s="203">
        <f>ROUND(J341*H341,2)</f>
        <v>0</v>
      </c>
      <c r="S341" s="68"/>
      <c r="T341" s="204">
        <f>S341*H341</f>
        <v>0</v>
      </c>
      <c r="U341" s="204">
        <v>0</v>
      </c>
      <c r="V341" s="204">
        <f>U341*H341</f>
        <v>0</v>
      </c>
      <c r="W341" s="204">
        <v>0</v>
      </c>
      <c r="X341" s="205">
        <f>W341*H341</f>
        <v>0</v>
      </c>
      <c r="Y341" s="31"/>
      <c r="Z341" s="31"/>
      <c r="AA341" s="31"/>
      <c r="AB341" s="31"/>
      <c r="AC341" s="31"/>
      <c r="AD341" s="31"/>
      <c r="AE341" s="31"/>
      <c r="AR341" s="206" t="s">
        <v>81</v>
      </c>
      <c r="AT341" s="206" t="s">
        <v>169</v>
      </c>
      <c r="AU341" s="206" t="s">
        <v>81</v>
      </c>
      <c r="AY341" s="14" t="s">
        <v>167</v>
      </c>
      <c r="BE341" s="207">
        <f>IF(O341="základní",K341,0)</f>
        <v>0</v>
      </c>
      <c r="BF341" s="207">
        <f>IF(O341="snížená",K341,0)</f>
        <v>0</v>
      </c>
      <c r="BG341" s="207">
        <f>IF(O341="zákl. přenesená",K341,0)</f>
        <v>0</v>
      </c>
      <c r="BH341" s="207">
        <f>IF(O341="sníž. přenesená",K341,0)</f>
        <v>0</v>
      </c>
      <c r="BI341" s="207">
        <f>IF(O341="nulová",K341,0)</f>
        <v>0</v>
      </c>
      <c r="BJ341" s="14" t="s">
        <v>81</v>
      </c>
      <c r="BK341" s="207">
        <f>ROUND(P341*H341,2)</f>
        <v>0</v>
      </c>
      <c r="BL341" s="14" t="s">
        <v>81</v>
      </c>
      <c r="BM341" s="206" t="s">
        <v>1395</v>
      </c>
    </row>
    <row r="342" spans="1:65" s="2" customFormat="1" ht="58.5">
      <c r="A342" s="31"/>
      <c r="B342" s="32"/>
      <c r="C342" s="33"/>
      <c r="D342" s="208" t="s">
        <v>174</v>
      </c>
      <c r="E342" s="33"/>
      <c r="F342" s="209" t="s">
        <v>918</v>
      </c>
      <c r="G342" s="33"/>
      <c r="H342" s="33"/>
      <c r="I342" s="210"/>
      <c r="J342" s="210"/>
      <c r="K342" s="33"/>
      <c r="L342" s="33"/>
      <c r="M342" s="36"/>
      <c r="N342" s="211"/>
      <c r="O342" s="212"/>
      <c r="P342" s="68"/>
      <c r="Q342" s="68"/>
      <c r="R342" s="68"/>
      <c r="S342" s="68"/>
      <c r="T342" s="68"/>
      <c r="U342" s="68"/>
      <c r="V342" s="68"/>
      <c r="W342" s="68"/>
      <c r="X342" s="69"/>
      <c r="Y342" s="31"/>
      <c r="Z342" s="31"/>
      <c r="AA342" s="31"/>
      <c r="AB342" s="31"/>
      <c r="AC342" s="31"/>
      <c r="AD342" s="31"/>
      <c r="AE342" s="31"/>
      <c r="AT342" s="14" t="s">
        <v>174</v>
      </c>
      <c r="AU342" s="14" t="s">
        <v>81</v>
      </c>
    </row>
    <row r="343" spans="1:65" s="2" customFormat="1" ht="58.5">
      <c r="A343" s="31"/>
      <c r="B343" s="32"/>
      <c r="C343" s="33"/>
      <c r="D343" s="208" t="s">
        <v>512</v>
      </c>
      <c r="E343" s="33"/>
      <c r="F343" s="223" t="s">
        <v>525</v>
      </c>
      <c r="G343" s="33"/>
      <c r="H343" s="33"/>
      <c r="I343" s="210"/>
      <c r="J343" s="210"/>
      <c r="K343" s="33"/>
      <c r="L343" s="33"/>
      <c r="M343" s="36"/>
      <c r="N343" s="224"/>
      <c r="O343" s="225"/>
      <c r="P343" s="226"/>
      <c r="Q343" s="226"/>
      <c r="R343" s="226"/>
      <c r="S343" s="226"/>
      <c r="T343" s="226"/>
      <c r="U343" s="226"/>
      <c r="V343" s="226"/>
      <c r="W343" s="226"/>
      <c r="X343" s="227"/>
      <c r="Y343" s="31"/>
      <c r="Z343" s="31"/>
      <c r="AA343" s="31"/>
      <c r="AB343" s="31"/>
      <c r="AC343" s="31"/>
      <c r="AD343" s="31"/>
      <c r="AE343" s="31"/>
      <c r="AT343" s="14" t="s">
        <v>512</v>
      </c>
      <c r="AU343" s="14" t="s">
        <v>81</v>
      </c>
    </row>
    <row r="344" spans="1:65" s="2" customFormat="1" ht="6.95" customHeight="1">
      <c r="A344" s="31"/>
      <c r="B344" s="51"/>
      <c r="C344" s="52"/>
      <c r="D344" s="52"/>
      <c r="E344" s="52"/>
      <c r="F344" s="52"/>
      <c r="G344" s="52"/>
      <c r="H344" s="52"/>
      <c r="I344" s="52"/>
      <c r="J344" s="52"/>
      <c r="K344" s="52"/>
      <c r="L344" s="52"/>
      <c r="M344" s="36"/>
      <c r="N344" s="31"/>
      <c r="P344" s="31"/>
      <c r="Q344" s="31"/>
      <c r="R344" s="31"/>
      <c r="S344" s="31"/>
      <c r="T344" s="31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</row>
  </sheetData>
  <sheetProtection algorithmName="SHA-512" hashValue="S67JXwnHwZ2+DTa11bg/feJg8tO8CJJStNSGcdL3wz4VPZziByiRm/Mp/0Vk+0e/cpYQEaSdsTL5CoyWqzuIKw==" saltValue="JWcQo/69gji0XPG2YSsEGaDXigjHNgRvRmO3jp7yddvr7jzt62F8NvsIyHrFWeiaEy7/V8wMIzOAY7VMP9eXUA==" spinCount="100000" sheet="1" objects="1" scenarios="1" formatColumns="0" formatRows="0" autoFilter="0"/>
  <autoFilter ref="C122:L343"/>
  <mergeCells count="12">
    <mergeCell ref="E115:H115"/>
    <mergeCell ref="M2:Z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T2" s="14" t="s">
        <v>127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7"/>
      <c r="AT3" s="14" t="s">
        <v>83</v>
      </c>
    </row>
    <row r="4" spans="1:46" s="1" customFormat="1" ht="24.95" customHeight="1">
      <c r="B4" s="17"/>
      <c r="D4" s="116" t="s">
        <v>131</v>
      </c>
      <c r="M4" s="17"/>
      <c r="N4" s="117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18" t="s">
        <v>17</v>
      </c>
      <c r="M6" s="17"/>
    </row>
    <row r="7" spans="1:46" s="1" customFormat="1" ht="23.25" customHeight="1">
      <c r="B7" s="17"/>
      <c r="E7" s="274" t="str">
        <f>'Rekapitulace stavby'!K6</f>
        <v>Oprava PZS na trati Staré Město u UH - Vlárský průsmyk a Kojetín - Valašské Meziříčí</v>
      </c>
      <c r="F7" s="275"/>
      <c r="G7" s="275"/>
      <c r="H7" s="275"/>
      <c r="M7" s="17"/>
    </row>
    <row r="8" spans="1:46" s="1" customFormat="1" ht="12" customHeight="1">
      <c r="B8" s="17"/>
      <c r="D8" s="118" t="s">
        <v>132</v>
      </c>
      <c r="M8" s="17"/>
    </row>
    <row r="9" spans="1:46" s="2" customFormat="1" ht="16.5" customHeight="1">
      <c r="A9" s="31"/>
      <c r="B9" s="36"/>
      <c r="C9" s="31"/>
      <c r="D9" s="31"/>
      <c r="E9" s="274" t="s">
        <v>1277</v>
      </c>
      <c r="F9" s="276"/>
      <c r="G9" s="276"/>
      <c r="H9" s="276"/>
      <c r="I9" s="31"/>
      <c r="J9" s="31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8" t="s">
        <v>134</v>
      </c>
      <c r="E10" s="31"/>
      <c r="F10" s="31"/>
      <c r="G10" s="31"/>
      <c r="H10" s="31"/>
      <c r="I10" s="31"/>
      <c r="J10" s="31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7" t="s">
        <v>1396</v>
      </c>
      <c r="F11" s="276"/>
      <c r="G11" s="276"/>
      <c r="H11" s="276"/>
      <c r="I11" s="31"/>
      <c r="J11" s="31"/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8" t="s">
        <v>19</v>
      </c>
      <c r="E13" s="31"/>
      <c r="F13" s="109" t="s">
        <v>1</v>
      </c>
      <c r="G13" s="31"/>
      <c r="H13" s="31"/>
      <c r="I13" s="118" t="s">
        <v>20</v>
      </c>
      <c r="J13" s="109" t="s">
        <v>1</v>
      </c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21</v>
      </c>
      <c r="E14" s="31"/>
      <c r="F14" s="109" t="s">
        <v>22</v>
      </c>
      <c r="G14" s="31"/>
      <c r="H14" s="31"/>
      <c r="I14" s="118" t="s">
        <v>23</v>
      </c>
      <c r="J14" s="119">
        <f>'Rekapitulace stavby'!AN8</f>
        <v>0</v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24</v>
      </c>
      <c r="E16" s="31"/>
      <c r="F16" s="31"/>
      <c r="G16" s="31"/>
      <c r="H16" s="31"/>
      <c r="I16" s="118" t="s">
        <v>25</v>
      </c>
      <c r="J16" s="109" t="str">
        <f>IF('Rekapitulace stavby'!AN10="","",'Rekapitulace stavby'!AN10)</f>
        <v/>
      </c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9" t="str">
        <f>IF('Rekapitulace stavby'!E11="","",'Rekapitulace stavby'!E11)</f>
        <v xml:space="preserve"> </v>
      </c>
      <c r="F17" s="31"/>
      <c r="G17" s="31"/>
      <c r="H17" s="31"/>
      <c r="I17" s="118" t="s">
        <v>26</v>
      </c>
      <c r="J17" s="109" t="str">
        <f>IF('Rekapitulace stavby'!AN11="","",'Rekapitulace stavby'!AN11)</f>
        <v/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8" t="s">
        <v>27</v>
      </c>
      <c r="E19" s="31"/>
      <c r="F19" s="31"/>
      <c r="G19" s="31"/>
      <c r="H19" s="31"/>
      <c r="I19" s="118" t="s">
        <v>25</v>
      </c>
      <c r="J19" s="27" t="str">
        <f>'Rekapitulace stavby'!AN13</f>
        <v>Vyplň údaj</v>
      </c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8" t="str">
        <f>'Rekapitulace stavby'!E14</f>
        <v>Vyplň údaj</v>
      </c>
      <c r="F20" s="279"/>
      <c r="G20" s="279"/>
      <c r="H20" s="279"/>
      <c r="I20" s="118" t="s">
        <v>26</v>
      </c>
      <c r="J20" s="27" t="str">
        <f>'Rekapitulace stavby'!AN14</f>
        <v>Vyplň údaj</v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8" t="s">
        <v>29</v>
      </c>
      <c r="E22" s="31"/>
      <c r="F22" s="31"/>
      <c r="G22" s="31"/>
      <c r="H22" s="31"/>
      <c r="I22" s="118" t="s">
        <v>25</v>
      </c>
      <c r="J22" s="109" t="str">
        <f>IF('Rekapitulace stavby'!AN16="","",'Rekapitulace stavby'!AN16)</f>
        <v/>
      </c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9" t="str">
        <f>IF('Rekapitulace stavby'!E17="","",'Rekapitulace stavby'!E17)</f>
        <v xml:space="preserve"> </v>
      </c>
      <c r="F23" s="31"/>
      <c r="G23" s="31"/>
      <c r="H23" s="31"/>
      <c r="I23" s="118" t="s">
        <v>26</v>
      </c>
      <c r="J23" s="109" t="str">
        <f>IF('Rekapitulace stavby'!AN17="","",'Rekapitulace stavby'!AN17)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8" t="s">
        <v>30</v>
      </c>
      <c r="E25" s="31"/>
      <c r="F25" s="31"/>
      <c r="G25" s="31"/>
      <c r="H25" s="31"/>
      <c r="I25" s="118" t="s">
        <v>25</v>
      </c>
      <c r="J25" s="109" t="str">
        <f>IF('Rekapitulace stavby'!AN19="","",'Rekapitulace stavby'!AN19)</f>
        <v/>
      </c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9" t="str">
        <f>IF('Rekapitulace stavby'!E20="","",'Rekapitulace stavby'!E20)</f>
        <v xml:space="preserve"> </v>
      </c>
      <c r="F26" s="31"/>
      <c r="G26" s="31"/>
      <c r="H26" s="31"/>
      <c r="I26" s="118" t="s">
        <v>26</v>
      </c>
      <c r="J26" s="109" t="str">
        <f>IF('Rekapitulace stavby'!AN20="","",'Rekapitulace stavby'!AN20)</f>
        <v/>
      </c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8" t="s">
        <v>31</v>
      </c>
      <c r="E28" s="31"/>
      <c r="F28" s="31"/>
      <c r="G28" s="31"/>
      <c r="H28" s="31"/>
      <c r="I28" s="31"/>
      <c r="J28" s="31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0"/>
      <c r="B29" s="121"/>
      <c r="C29" s="120"/>
      <c r="D29" s="120"/>
      <c r="E29" s="280" t="s">
        <v>1</v>
      </c>
      <c r="F29" s="280"/>
      <c r="G29" s="280"/>
      <c r="H29" s="280"/>
      <c r="I29" s="120"/>
      <c r="J29" s="120"/>
      <c r="K29" s="120"/>
      <c r="L29" s="120"/>
      <c r="M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3"/>
      <c r="E31" s="123"/>
      <c r="F31" s="123"/>
      <c r="G31" s="123"/>
      <c r="H31" s="123"/>
      <c r="I31" s="123"/>
      <c r="J31" s="123"/>
      <c r="K31" s="123"/>
      <c r="L31" s="123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2.75">
      <c r="A32" s="31"/>
      <c r="B32" s="36"/>
      <c r="C32" s="31"/>
      <c r="D32" s="31"/>
      <c r="E32" s="118" t="s">
        <v>136</v>
      </c>
      <c r="F32" s="31"/>
      <c r="G32" s="31"/>
      <c r="H32" s="31"/>
      <c r="I32" s="31"/>
      <c r="J32" s="31"/>
      <c r="K32" s="124">
        <f>I98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2.75">
      <c r="A33" s="31"/>
      <c r="B33" s="36"/>
      <c r="C33" s="31"/>
      <c r="D33" s="31"/>
      <c r="E33" s="118" t="s">
        <v>137</v>
      </c>
      <c r="F33" s="31"/>
      <c r="G33" s="31"/>
      <c r="H33" s="31"/>
      <c r="I33" s="31"/>
      <c r="J33" s="31"/>
      <c r="K33" s="124">
        <f>J98</f>
        <v>0</v>
      </c>
      <c r="L33" s="3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5" t="s">
        <v>32</v>
      </c>
      <c r="E34" s="31"/>
      <c r="F34" s="31"/>
      <c r="G34" s="31"/>
      <c r="H34" s="31"/>
      <c r="I34" s="31"/>
      <c r="J34" s="31"/>
      <c r="K34" s="126">
        <f>ROUND(K127, 2)</f>
        <v>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3"/>
      <c r="E35" s="123"/>
      <c r="F35" s="123"/>
      <c r="G35" s="123"/>
      <c r="H35" s="123"/>
      <c r="I35" s="123"/>
      <c r="J35" s="123"/>
      <c r="K35" s="123"/>
      <c r="L35" s="123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27" t="s">
        <v>34</v>
      </c>
      <c r="G36" s="31"/>
      <c r="H36" s="31"/>
      <c r="I36" s="127" t="s">
        <v>33</v>
      </c>
      <c r="J36" s="31"/>
      <c r="K36" s="127" t="s">
        <v>35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28" t="s">
        <v>36</v>
      </c>
      <c r="E37" s="118" t="s">
        <v>37</v>
      </c>
      <c r="F37" s="124">
        <f>ROUND((SUM(BE127:BE165)),  2)</f>
        <v>0</v>
      </c>
      <c r="G37" s="31"/>
      <c r="H37" s="31"/>
      <c r="I37" s="129">
        <v>0.21</v>
      </c>
      <c r="J37" s="31"/>
      <c r="K37" s="124">
        <f>ROUND(((SUM(BE127:BE165))*I37),  2)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8" t="s">
        <v>38</v>
      </c>
      <c r="F38" s="124">
        <f>ROUND((SUM(BF127:BF165)),  2)</f>
        <v>0</v>
      </c>
      <c r="G38" s="31"/>
      <c r="H38" s="31"/>
      <c r="I38" s="129">
        <v>0.15</v>
      </c>
      <c r="J38" s="31"/>
      <c r="K38" s="124">
        <f>ROUND(((SUM(BF127:BF165))*I38),  2)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39</v>
      </c>
      <c r="F39" s="124">
        <f>ROUND((SUM(BG127:BG165)),  2)</f>
        <v>0</v>
      </c>
      <c r="G39" s="31"/>
      <c r="H39" s="31"/>
      <c r="I39" s="129">
        <v>0.21</v>
      </c>
      <c r="J39" s="31"/>
      <c r="K39" s="124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8" t="s">
        <v>40</v>
      </c>
      <c r="F40" s="124">
        <f>ROUND((SUM(BH127:BH165)),  2)</f>
        <v>0</v>
      </c>
      <c r="G40" s="31"/>
      <c r="H40" s="31"/>
      <c r="I40" s="129">
        <v>0.15</v>
      </c>
      <c r="J40" s="31"/>
      <c r="K40" s="124">
        <f>0</f>
        <v>0</v>
      </c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8" t="s">
        <v>41</v>
      </c>
      <c r="F41" s="124">
        <f>ROUND((SUM(BI127:BI165)),  2)</f>
        <v>0</v>
      </c>
      <c r="G41" s="31"/>
      <c r="H41" s="31"/>
      <c r="I41" s="129">
        <v>0</v>
      </c>
      <c r="J41" s="31"/>
      <c r="K41" s="124">
        <f>0</f>
        <v>0</v>
      </c>
      <c r="L41" s="31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0"/>
      <c r="D43" s="131" t="s">
        <v>42</v>
      </c>
      <c r="E43" s="132"/>
      <c r="F43" s="132"/>
      <c r="G43" s="133" t="s">
        <v>43</v>
      </c>
      <c r="H43" s="134" t="s">
        <v>44</v>
      </c>
      <c r="I43" s="132"/>
      <c r="J43" s="132"/>
      <c r="K43" s="135">
        <f>SUM(K34:K41)</f>
        <v>0</v>
      </c>
      <c r="L43" s="136"/>
      <c r="M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8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138"/>
      <c r="M50" s="48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1"/>
      <c r="B61" s="36"/>
      <c r="C61" s="31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140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1"/>
      <c r="B65" s="36"/>
      <c r="C65" s="31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143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1"/>
      <c r="B76" s="36"/>
      <c r="C76" s="31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140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138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17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3.25" customHeight="1">
      <c r="A85" s="31"/>
      <c r="B85" s="32"/>
      <c r="C85" s="33"/>
      <c r="D85" s="33"/>
      <c r="E85" s="281" t="str">
        <f>E7</f>
        <v>Oprava PZS na trati Staré Město u UH - Vlárský průsmyk a Kojetín - Valašské Meziříčí</v>
      </c>
      <c r="F85" s="282"/>
      <c r="G85" s="282"/>
      <c r="H85" s="282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132</v>
      </c>
      <c r="D86" s="19"/>
      <c r="E86" s="19"/>
      <c r="F86" s="19"/>
      <c r="G86" s="19"/>
      <c r="H86" s="19"/>
      <c r="I86" s="19"/>
      <c r="J86" s="19"/>
      <c r="K86" s="19"/>
      <c r="L86" s="19"/>
      <c r="M86" s="17"/>
    </row>
    <row r="87" spans="1:31" s="2" customFormat="1" ht="16.5" customHeight="1">
      <c r="A87" s="31"/>
      <c r="B87" s="32"/>
      <c r="C87" s="33"/>
      <c r="D87" s="33"/>
      <c r="E87" s="281" t="s">
        <v>1277</v>
      </c>
      <c r="F87" s="283"/>
      <c r="G87" s="283"/>
      <c r="H87" s="283"/>
      <c r="I87" s="33"/>
      <c r="J87" s="33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134</v>
      </c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34" t="str">
        <f>E11</f>
        <v>PS 05.2 - Zemní práce - ÚRS</v>
      </c>
      <c r="F89" s="283"/>
      <c r="G89" s="283"/>
      <c r="H89" s="283"/>
      <c r="I89" s="33"/>
      <c r="J89" s="33"/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21</v>
      </c>
      <c r="D91" s="33"/>
      <c r="E91" s="33"/>
      <c r="F91" s="24" t="str">
        <f>F14</f>
        <v xml:space="preserve"> </v>
      </c>
      <c r="G91" s="33"/>
      <c r="H91" s="33"/>
      <c r="I91" s="26" t="s">
        <v>23</v>
      </c>
      <c r="J91" s="63">
        <f>IF(J14="","",J14)</f>
        <v>0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3"/>
      <c r="E93" s="33"/>
      <c r="F93" s="24" t="str">
        <f>E17</f>
        <v xml:space="preserve"> </v>
      </c>
      <c r="G93" s="33"/>
      <c r="H93" s="33"/>
      <c r="I93" s="26" t="s">
        <v>29</v>
      </c>
      <c r="J93" s="29" t="str">
        <f>E23</f>
        <v xml:space="preserve"> </v>
      </c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30</v>
      </c>
      <c r="J94" s="29" t="str">
        <f>E26</f>
        <v xml:space="preserve"> </v>
      </c>
      <c r="K94" s="33"/>
      <c r="L94" s="33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8" t="s">
        <v>139</v>
      </c>
      <c r="D96" s="149"/>
      <c r="E96" s="149"/>
      <c r="F96" s="149"/>
      <c r="G96" s="149"/>
      <c r="H96" s="149"/>
      <c r="I96" s="150" t="s">
        <v>140</v>
      </c>
      <c r="J96" s="150" t="s">
        <v>141</v>
      </c>
      <c r="K96" s="150" t="s">
        <v>142</v>
      </c>
      <c r="L96" s="149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1" t="s">
        <v>143</v>
      </c>
      <c r="D98" s="33"/>
      <c r="E98" s="33"/>
      <c r="F98" s="33"/>
      <c r="G98" s="33"/>
      <c r="H98" s="33"/>
      <c r="I98" s="81">
        <f>Q127</f>
        <v>0</v>
      </c>
      <c r="J98" s="81">
        <f>R127</f>
        <v>0</v>
      </c>
      <c r="K98" s="81">
        <f>K127</f>
        <v>0</v>
      </c>
      <c r="L98" s="33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144</v>
      </c>
    </row>
    <row r="99" spans="1:47" s="9" customFormat="1" ht="24.95" customHeight="1">
      <c r="B99" s="152"/>
      <c r="C99" s="153"/>
      <c r="D99" s="154" t="s">
        <v>145</v>
      </c>
      <c r="E99" s="155"/>
      <c r="F99" s="155"/>
      <c r="G99" s="155"/>
      <c r="H99" s="155"/>
      <c r="I99" s="156">
        <f>Q138</f>
        <v>0</v>
      </c>
      <c r="J99" s="156">
        <f>R138</f>
        <v>0</v>
      </c>
      <c r="K99" s="156">
        <f>K138</f>
        <v>0</v>
      </c>
      <c r="L99" s="153"/>
      <c r="M99" s="157"/>
    </row>
    <row r="100" spans="1:47" s="10" customFormat="1" ht="19.899999999999999" customHeight="1">
      <c r="B100" s="158"/>
      <c r="C100" s="103"/>
      <c r="D100" s="159" t="s">
        <v>146</v>
      </c>
      <c r="E100" s="160"/>
      <c r="F100" s="160"/>
      <c r="G100" s="160"/>
      <c r="H100" s="160"/>
      <c r="I100" s="161">
        <f>Q139</f>
        <v>0</v>
      </c>
      <c r="J100" s="161">
        <f>R139</f>
        <v>0</v>
      </c>
      <c r="K100" s="161">
        <f>K139</f>
        <v>0</v>
      </c>
      <c r="L100" s="103"/>
      <c r="M100" s="162"/>
    </row>
    <row r="101" spans="1:47" s="10" customFormat="1" ht="19.899999999999999" customHeight="1">
      <c r="B101" s="158"/>
      <c r="C101" s="103"/>
      <c r="D101" s="159" t="s">
        <v>527</v>
      </c>
      <c r="E101" s="160"/>
      <c r="F101" s="160"/>
      <c r="G101" s="160"/>
      <c r="H101" s="160"/>
      <c r="I101" s="161">
        <f>Q146</f>
        <v>0</v>
      </c>
      <c r="J101" s="161">
        <f>R146</f>
        <v>0</v>
      </c>
      <c r="K101" s="161">
        <f>K146</f>
        <v>0</v>
      </c>
      <c r="L101" s="103"/>
      <c r="M101" s="162"/>
    </row>
    <row r="102" spans="1:47" s="10" customFormat="1" ht="19.899999999999999" customHeight="1">
      <c r="B102" s="158"/>
      <c r="C102" s="103"/>
      <c r="D102" s="159" t="s">
        <v>528</v>
      </c>
      <c r="E102" s="160"/>
      <c r="F102" s="160"/>
      <c r="G102" s="160"/>
      <c r="H102" s="160"/>
      <c r="I102" s="161">
        <f>Q153</f>
        <v>0</v>
      </c>
      <c r="J102" s="161">
        <f>R153</f>
        <v>0</v>
      </c>
      <c r="K102" s="161">
        <f>K153</f>
        <v>0</v>
      </c>
      <c r="L102" s="103"/>
      <c r="M102" s="162"/>
    </row>
    <row r="103" spans="1:47" s="10" customFormat="1" ht="19.899999999999999" customHeight="1">
      <c r="B103" s="158"/>
      <c r="C103" s="103"/>
      <c r="D103" s="159" t="s">
        <v>529</v>
      </c>
      <c r="E103" s="160"/>
      <c r="F103" s="160"/>
      <c r="G103" s="160"/>
      <c r="H103" s="160"/>
      <c r="I103" s="161">
        <f>Q157</f>
        <v>0</v>
      </c>
      <c r="J103" s="161">
        <f>R157</f>
        <v>0</v>
      </c>
      <c r="K103" s="161">
        <f>K157</f>
        <v>0</v>
      </c>
      <c r="L103" s="103"/>
      <c r="M103" s="162"/>
    </row>
    <row r="104" spans="1:47" s="9" customFormat="1" ht="24.95" customHeight="1">
      <c r="B104" s="152"/>
      <c r="C104" s="153"/>
      <c r="D104" s="154" t="s">
        <v>530</v>
      </c>
      <c r="E104" s="155"/>
      <c r="F104" s="155"/>
      <c r="G104" s="155"/>
      <c r="H104" s="155"/>
      <c r="I104" s="156">
        <f>Q161</f>
        <v>0</v>
      </c>
      <c r="J104" s="156">
        <f>R161</f>
        <v>0</v>
      </c>
      <c r="K104" s="156">
        <f>K161</f>
        <v>0</v>
      </c>
      <c r="L104" s="153"/>
      <c r="M104" s="157"/>
    </row>
    <row r="105" spans="1:47" s="10" customFormat="1" ht="19.899999999999999" customHeight="1">
      <c r="B105" s="158"/>
      <c r="C105" s="103"/>
      <c r="D105" s="159" t="s">
        <v>531</v>
      </c>
      <c r="E105" s="160"/>
      <c r="F105" s="160"/>
      <c r="G105" s="160"/>
      <c r="H105" s="160"/>
      <c r="I105" s="161">
        <f>Q162</f>
        <v>0</v>
      </c>
      <c r="J105" s="161">
        <f>R162</f>
        <v>0</v>
      </c>
      <c r="K105" s="161">
        <f>K162</f>
        <v>0</v>
      </c>
      <c r="L105" s="103"/>
      <c r="M105" s="162"/>
    </row>
    <row r="106" spans="1:47" s="2" customFormat="1" ht="21.7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11" spans="1:47" s="2" customFormat="1" ht="6.95" customHeight="1">
      <c r="A111" s="31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24.95" customHeight="1">
      <c r="A112" s="31"/>
      <c r="B112" s="32"/>
      <c r="C112" s="20" t="s">
        <v>148</v>
      </c>
      <c r="D112" s="33"/>
      <c r="E112" s="33"/>
      <c r="F112" s="33"/>
      <c r="G112" s="33"/>
      <c r="H112" s="33"/>
      <c r="I112" s="33"/>
      <c r="J112" s="33"/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17</v>
      </c>
      <c r="D114" s="33"/>
      <c r="E114" s="33"/>
      <c r="F114" s="33"/>
      <c r="G114" s="33"/>
      <c r="H114" s="33"/>
      <c r="I114" s="33"/>
      <c r="J114" s="33"/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23.25" customHeight="1">
      <c r="A115" s="31"/>
      <c r="B115" s="32"/>
      <c r="C115" s="33"/>
      <c r="D115" s="33"/>
      <c r="E115" s="281" t="str">
        <f>E7</f>
        <v>Oprava PZS na trati Staré Město u UH - Vlárský průsmyk a Kojetín - Valašské Meziříčí</v>
      </c>
      <c r="F115" s="282"/>
      <c r="G115" s="282"/>
      <c r="H115" s="282"/>
      <c r="I115" s="33"/>
      <c r="J115" s="33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" customFormat="1" ht="12" customHeight="1">
      <c r="B116" s="18"/>
      <c r="C116" s="26" t="s">
        <v>132</v>
      </c>
      <c r="D116" s="19"/>
      <c r="E116" s="19"/>
      <c r="F116" s="19"/>
      <c r="G116" s="19"/>
      <c r="H116" s="19"/>
      <c r="I116" s="19"/>
      <c r="J116" s="19"/>
      <c r="K116" s="19"/>
      <c r="L116" s="19"/>
      <c r="M116" s="17"/>
    </row>
    <row r="117" spans="1:65" s="2" customFormat="1" ht="16.5" customHeight="1">
      <c r="A117" s="31"/>
      <c r="B117" s="32"/>
      <c r="C117" s="33"/>
      <c r="D117" s="33"/>
      <c r="E117" s="281" t="s">
        <v>1277</v>
      </c>
      <c r="F117" s="283"/>
      <c r="G117" s="283"/>
      <c r="H117" s="283"/>
      <c r="I117" s="33"/>
      <c r="J117" s="33"/>
      <c r="K117" s="33"/>
      <c r="L117" s="33"/>
      <c r="M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134</v>
      </c>
      <c r="D118" s="33"/>
      <c r="E118" s="33"/>
      <c r="F118" s="33"/>
      <c r="G118" s="33"/>
      <c r="H118" s="33"/>
      <c r="I118" s="33"/>
      <c r="J118" s="33"/>
      <c r="K118" s="33"/>
      <c r="L118" s="33"/>
      <c r="M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6.5" customHeight="1">
      <c r="A119" s="31"/>
      <c r="B119" s="32"/>
      <c r="C119" s="33"/>
      <c r="D119" s="33"/>
      <c r="E119" s="234" t="str">
        <f>E11</f>
        <v>PS 05.2 - Zemní práce - ÚRS</v>
      </c>
      <c r="F119" s="283"/>
      <c r="G119" s="283"/>
      <c r="H119" s="283"/>
      <c r="I119" s="33"/>
      <c r="J119" s="33"/>
      <c r="K119" s="33"/>
      <c r="L119" s="33"/>
      <c r="M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2" customHeight="1">
      <c r="A121" s="31"/>
      <c r="B121" s="32"/>
      <c r="C121" s="26" t="s">
        <v>21</v>
      </c>
      <c r="D121" s="33"/>
      <c r="E121" s="33"/>
      <c r="F121" s="24" t="str">
        <f>F14</f>
        <v xml:space="preserve"> </v>
      </c>
      <c r="G121" s="33"/>
      <c r="H121" s="33"/>
      <c r="I121" s="26" t="s">
        <v>23</v>
      </c>
      <c r="J121" s="63">
        <f>IF(J14="","",J14)</f>
        <v>0</v>
      </c>
      <c r="K121" s="33"/>
      <c r="L121" s="33"/>
      <c r="M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6.9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5.2" customHeight="1">
      <c r="A123" s="31"/>
      <c r="B123" s="32"/>
      <c r="C123" s="26" t="s">
        <v>24</v>
      </c>
      <c r="D123" s="33"/>
      <c r="E123" s="33"/>
      <c r="F123" s="24" t="str">
        <f>E17</f>
        <v xml:space="preserve"> </v>
      </c>
      <c r="G123" s="33"/>
      <c r="H123" s="33"/>
      <c r="I123" s="26" t="s">
        <v>29</v>
      </c>
      <c r="J123" s="29" t="str">
        <f>E23</f>
        <v xml:space="preserve"> </v>
      </c>
      <c r="K123" s="33"/>
      <c r="L123" s="33"/>
      <c r="M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2" customFormat="1" ht="15.2" customHeight="1">
      <c r="A124" s="31"/>
      <c r="B124" s="32"/>
      <c r="C124" s="26" t="s">
        <v>27</v>
      </c>
      <c r="D124" s="33"/>
      <c r="E124" s="33"/>
      <c r="F124" s="24" t="str">
        <f>IF(E20="","",E20)</f>
        <v>Vyplň údaj</v>
      </c>
      <c r="G124" s="33"/>
      <c r="H124" s="33"/>
      <c r="I124" s="26" t="s">
        <v>30</v>
      </c>
      <c r="J124" s="29" t="str">
        <f>E26</f>
        <v xml:space="preserve"> </v>
      </c>
      <c r="K124" s="33"/>
      <c r="L124" s="33"/>
      <c r="M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5" s="2" customFormat="1" ht="10.35" customHeight="1">
      <c r="A125" s="31"/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5" s="11" customFormat="1" ht="29.25" customHeight="1">
      <c r="A126" s="163"/>
      <c r="B126" s="164"/>
      <c r="C126" s="165" t="s">
        <v>149</v>
      </c>
      <c r="D126" s="166" t="s">
        <v>57</v>
      </c>
      <c r="E126" s="166" t="s">
        <v>53</v>
      </c>
      <c r="F126" s="166" t="s">
        <v>54</v>
      </c>
      <c r="G126" s="166" t="s">
        <v>150</v>
      </c>
      <c r="H126" s="166" t="s">
        <v>151</v>
      </c>
      <c r="I126" s="166" t="s">
        <v>152</v>
      </c>
      <c r="J126" s="166" t="s">
        <v>153</v>
      </c>
      <c r="K126" s="167" t="s">
        <v>142</v>
      </c>
      <c r="L126" s="168" t="s">
        <v>154</v>
      </c>
      <c r="M126" s="169"/>
      <c r="N126" s="72" t="s">
        <v>1</v>
      </c>
      <c r="O126" s="73" t="s">
        <v>36</v>
      </c>
      <c r="P126" s="73" t="s">
        <v>155</v>
      </c>
      <c r="Q126" s="73" t="s">
        <v>156</v>
      </c>
      <c r="R126" s="73" t="s">
        <v>157</v>
      </c>
      <c r="S126" s="73" t="s">
        <v>158</v>
      </c>
      <c r="T126" s="73" t="s">
        <v>159</v>
      </c>
      <c r="U126" s="73" t="s">
        <v>160</v>
      </c>
      <c r="V126" s="73" t="s">
        <v>161</v>
      </c>
      <c r="W126" s="73" t="s">
        <v>162</v>
      </c>
      <c r="X126" s="74" t="s">
        <v>163</v>
      </c>
      <c r="Y126" s="163"/>
      <c r="Z126" s="163"/>
      <c r="AA126" s="163"/>
      <c r="AB126" s="163"/>
      <c r="AC126" s="163"/>
      <c r="AD126" s="163"/>
      <c r="AE126" s="163"/>
    </row>
    <row r="127" spans="1:65" s="2" customFormat="1" ht="22.9" customHeight="1">
      <c r="A127" s="31"/>
      <c r="B127" s="32"/>
      <c r="C127" s="79" t="s">
        <v>164</v>
      </c>
      <c r="D127" s="33"/>
      <c r="E127" s="33"/>
      <c r="F127" s="33"/>
      <c r="G127" s="33"/>
      <c r="H127" s="33"/>
      <c r="I127" s="33"/>
      <c r="J127" s="33"/>
      <c r="K127" s="170">
        <f>BK127</f>
        <v>0</v>
      </c>
      <c r="L127" s="33"/>
      <c r="M127" s="36"/>
      <c r="N127" s="75"/>
      <c r="O127" s="171"/>
      <c r="P127" s="76"/>
      <c r="Q127" s="172">
        <f>Q128+SUM(Q129:Q138)+Q161</f>
        <v>0</v>
      </c>
      <c r="R127" s="172">
        <f>R128+SUM(R129:R138)+R161</f>
        <v>0</v>
      </c>
      <c r="S127" s="76"/>
      <c r="T127" s="173">
        <f>T128+SUM(T129:T138)+T161</f>
        <v>0</v>
      </c>
      <c r="U127" s="76"/>
      <c r="V127" s="173">
        <f>V128+SUM(V129:V138)+V161</f>
        <v>20.465601800000002</v>
      </c>
      <c r="W127" s="76"/>
      <c r="X127" s="174">
        <f>X128+SUM(X129:X138)+X161</f>
        <v>0</v>
      </c>
      <c r="Y127" s="31"/>
      <c r="Z127" s="31"/>
      <c r="AA127" s="31"/>
      <c r="AB127" s="31"/>
      <c r="AC127" s="31"/>
      <c r="AD127" s="31"/>
      <c r="AE127" s="31"/>
      <c r="AT127" s="14" t="s">
        <v>73</v>
      </c>
      <c r="AU127" s="14" t="s">
        <v>144</v>
      </c>
      <c r="BK127" s="175">
        <f>BK128+SUM(BK129:BK138)+BK161</f>
        <v>0</v>
      </c>
    </row>
    <row r="128" spans="1:65" s="2" customFormat="1" ht="14.45" customHeight="1">
      <c r="A128" s="31"/>
      <c r="B128" s="32"/>
      <c r="C128" s="213" t="s">
        <v>81</v>
      </c>
      <c r="D128" s="213" t="s">
        <v>199</v>
      </c>
      <c r="E128" s="214" t="s">
        <v>532</v>
      </c>
      <c r="F128" s="215" t="s">
        <v>533</v>
      </c>
      <c r="G128" s="216" t="s">
        <v>534</v>
      </c>
      <c r="H128" s="217">
        <v>1.92</v>
      </c>
      <c r="I128" s="218"/>
      <c r="J128" s="219"/>
      <c r="K128" s="220">
        <f>ROUND(P128*H128,2)</f>
        <v>0</v>
      </c>
      <c r="L128" s="219"/>
      <c r="M128" s="221"/>
      <c r="N128" s="222" t="s">
        <v>1</v>
      </c>
      <c r="O128" s="202" t="s">
        <v>37</v>
      </c>
      <c r="P128" s="203">
        <f>I128+J128</f>
        <v>0</v>
      </c>
      <c r="Q128" s="203">
        <f>ROUND(I128*H128,2)</f>
        <v>0</v>
      </c>
      <c r="R128" s="203">
        <f>ROUND(J128*H128,2)</f>
        <v>0</v>
      </c>
      <c r="S128" s="68"/>
      <c r="T128" s="204">
        <f>S128*H128</f>
        <v>0</v>
      </c>
      <c r="U128" s="204">
        <v>2.4289999999999998</v>
      </c>
      <c r="V128" s="204">
        <f>U128*H128</f>
        <v>4.6636799999999994</v>
      </c>
      <c r="W128" s="204">
        <v>0</v>
      </c>
      <c r="X128" s="205">
        <f>W128*H128</f>
        <v>0</v>
      </c>
      <c r="Y128" s="31"/>
      <c r="Z128" s="31"/>
      <c r="AA128" s="31"/>
      <c r="AB128" s="31"/>
      <c r="AC128" s="31"/>
      <c r="AD128" s="31"/>
      <c r="AE128" s="31"/>
      <c r="AR128" s="206" t="s">
        <v>83</v>
      </c>
      <c r="AT128" s="206" t="s">
        <v>199</v>
      </c>
      <c r="AU128" s="206" t="s">
        <v>74</v>
      </c>
      <c r="AY128" s="14" t="s">
        <v>167</v>
      </c>
      <c r="BE128" s="207">
        <f>IF(O128="základní",K128,0)</f>
        <v>0</v>
      </c>
      <c r="BF128" s="207">
        <f>IF(O128="snížená",K128,0)</f>
        <v>0</v>
      </c>
      <c r="BG128" s="207">
        <f>IF(O128="zákl. přenesená",K128,0)</f>
        <v>0</v>
      </c>
      <c r="BH128" s="207">
        <f>IF(O128="sníž. přenesená",K128,0)</f>
        <v>0</v>
      </c>
      <c r="BI128" s="207">
        <f>IF(O128="nulová",K128,0)</f>
        <v>0</v>
      </c>
      <c r="BJ128" s="14" t="s">
        <v>81</v>
      </c>
      <c r="BK128" s="207">
        <f>ROUND(P128*H128,2)</f>
        <v>0</v>
      </c>
      <c r="BL128" s="14" t="s">
        <v>81</v>
      </c>
      <c r="BM128" s="206" t="s">
        <v>1397</v>
      </c>
    </row>
    <row r="129" spans="1:65" s="2" customFormat="1" ht="11.25">
      <c r="A129" s="31"/>
      <c r="B129" s="32"/>
      <c r="C129" s="33"/>
      <c r="D129" s="208" t="s">
        <v>174</v>
      </c>
      <c r="E129" s="33"/>
      <c r="F129" s="209" t="s">
        <v>533</v>
      </c>
      <c r="G129" s="33"/>
      <c r="H129" s="33"/>
      <c r="I129" s="210"/>
      <c r="J129" s="210"/>
      <c r="K129" s="33"/>
      <c r="L129" s="33"/>
      <c r="M129" s="36"/>
      <c r="N129" s="211"/>
      <c r="O129" s="212"/>
      <c r="P129" s="68"/>
      <c r="Q129" s="68"/>
      <c r="R129" s="68"/>
      <c r="S129" s="68"/>
      <c r="T129" s="68"/>
      <c r="U129" s="68"/>
      <c r="V129" s="68"/>
      <c r="W129" s="68"/>
      <c r="X129" s="69"/>
      <c r="Y129" s="31"/>
      <c r="Z129" s="31"/>
      <c r="AA129" s="31"/>
      <c r="AB129" s="31"/>
      <c r="AC129" s="31"/>
      <c r="AD129" s="31"/>
      <c r="AE129" s="31"/>
      <c r="AT129" s="14" t="s">
        <v>174</v>
      </c>
      <c r="AU129" s="14" t="s">
        <v>74</v>
      </c>
    </row>
    <row r="130" spans="1:65" s="2" customFormat="1" ht="14.45" customHeight="1">
      <c r="A130" s="31"/>
      <c r="B130" s="32"/>
      <c r="C130" s="213" t="s">
        <v>83</v>
      </c>
      <c r="D130" s="213" t="s">
        <v>199</v>
      </c>
      <c r="E130" s="214" t="s">
        <v>536</v>
      </c>
      <c r="F130" s="215" t="s">
        <v>537</v>
      </c>
      <c r="G130" s="216" t="s">
        <v>538</v>
      </c>
      <c r="H130" s="217">
        <v>12</v>
      </c>
      <c r="I130" s="218"/>
      <c r="J130" s="219"/>
      <c r="K130" s="220">
        <f>ROUND(P130*H130,2)</f>
        <v>0</v>
      </c>
      <c r="L130" s="219"/>
      <c r="M130" s="221"/>
      <c r="N130" s="222" t="s">
        <v>1</v>
      </c>
      <c r="O130" s="202" t="s">
        <v>37</v>
      </c>
      <c r="P130" s="203">
        <f>I130+J130</f>
        <v>0</v>
      </c>
      <c r="Q130" s="203">
        <f>ROUND(I130*H130,2)</f>
        <v>0</v>
      </c>
      <c r="R130" s="203">
        <f>ROUND(J130*H130,2)</f>
        <v>0</v>
      </c>
      <c r="S130" s="68"/>
      <c r="T130" s="204">
        <f>S130*H130</f>
        <v>0</v>
      </c>
      <c r="U130" s="204">
        <v>3.5999999999999997E-2</v>
      </c>
      <c r="V130" s="204">
        <f>U130*H130</f>
        <v>0.43199999999999994</v>
      </c>
      <c r="W130" s="204">
        <v>0</v>
      </c>
      <c r="X130" s="205">
        <f>W130*H130</f>
        <v>0</v>
      </c>
      <c r="Y130" s="31"/>
      <c r="Z130" s="31"/>
      <c r="AA130" s="31"/>
      <c r="AB130" s="31"/>
      <c r="AC130" s="31"/>
      <c r="AD130" s="31"/>
      <c r="AE130" s="31"/>
      <c r="AR130" s="206" t="s">
        <v>83</v>
      </c>
      <c r="AT130" s="206" t="s">
        <v>199</v>
      </c>
      <c r="AU130" s="206" t="s">
        <v>74</v>
      </c>
      <c r="AY130" s="14" t="s">
        <v>167</v>
      </c>
      <c r="BE130" s="207">
        <f>IF(O130="základní",K130,0)</f>
        <v>0</v>
      </c>
      <c r="BF130" s="207">
        <f>IF(O130="snížená",K130,0)</f>
        <v>0</v>
      </c>
      <c r="BG130" s="207">
        <f>IF(O130="zákl. přenesená",K130,0)</f>
        <v>0</v>
      </c>
      <c r="BH130" s="207">
        <f>IF(O130="sníž. přenesená",K130,0)</f>
        <v>0</v>
      </c>
      <c r="BI130" s="207">
        <f>IF(O130="nulová",K130,0)</f>
        <v>0</v>
      </c>
      <c r="BJ130" s="14" t="s">
        <v>81</v>
      </c>
      <c r="BK130" s="207">
        <f>ROUND(P130*H130,2)</f>
        <v>0</v>
      </c>
      <c r="BL130" s="14" t="s">
        <v>81</v>
      </c>
      <c r="BM130" s="206" t="s">
        <v>1398</v>
      </c>
    </row>
    <row r="131" spans="1:65" s="2" customFormat="1" ht="11.25">
      <c r="A131" s="31"/>
      <c r="B131" s="32"/>
      <c r="C131" s="33"/>
      <c r="D131" s="208" t="s">
        <v>174</v>
      </c>
      <c r="E131" s="33"/>
      <c r="F131" s="209" t="s">
        <v>537</v>
      </c>
      <c r="G131" s="33"/>
      <c r="H131" s="33"/>
      <c r="I131" s="210"/>
      <c r="J131" s="210"/>
      <c r="K131" s="33"/>
      <c r="L131" s="33"/>
      <c r="M131" s="36"/>
      <c r="N131" s="211"/>
      <c r="O131" s="212"/>
      <c r="P131" s="68"/>
      <c r="Q131" s="68"/>
      <c r="R131" s="68"/>
      <c r="S131" s="68"/>
      <c r="T131" s="68"/>
      <c r="U131" s="68"/>
      <c r="V131" s="68"/>
      <c r="W131" s="68"/>
      <c r="X131" s="69"/>
      <c r="Y131" s="31"/>
      <c r="Z131" s="31"/>
      <c r="AA131" s="31"/>
      <c r="AB131" s="31"/>
      <c r="AC131" s="31"/>
      <c r="AD131" s="31"/>
      <c r="AE131" s="31"/>
      <c r="AT131" s="14" t="s">
        <v>174</v>
      </c>
      <c r="AU131" s="14" t="s">
        <v>74</v>
      </c>
    </row>
    <row r="132" spans="1:65" s="2" customFormat="1" ht="14.45" customHeight="1">
      <c r="A132" s="31"/>
      <c r="B132" s="32"/>
      <c r="C132" s="213" t="s">
        <v>178</v>
      </c>
      <c r="D132" s="213" t="s">
        <v>199</v>
      </c>
      <c r="E132" s="214" t="s">
        <v>540</v>
      </c>
      <c r="F132" s="215" t="s">
        <v>541</v>
      </c>
      <c r="G132" s="216" t="s">
        <v>172</v>
      </c>
      <c r="H132" s="217">
        <v>23</v>
      </c>
      <c r="I132" s="218"/>
      <c r="J132" s="219"/>
      <c r="K132" s="220">
        <f>ROUND(P132*H132,2)</f>
        <v>0</v>
      </c>
      <c r="L132" s="219"/>
      <c r="M132" s="221"/>
      <c r="N132" s="222" t="s">
        <v>1</v>
      </c>
      <c r="O132" s="202" t="s">
        <v>37</v>
      </c>
      <c r="P132" s="203">
        <f>I132+J132</f>
        <v>0</v>
      </c>
      <c r="Q132" s="203">
        <f>ROUND(I132*H132,2)</f>
        <v>0</v>
      </c>
      <c r="R132" s="203">
        <f>ROUND(J132*H132,2)</f>
        <v>0</v>
      </c>
      <c r="S132" s="68"/>
      <c r="T132" s="204">
        <f>S132*H132</f>
        <v>0</v>
      </c>
      <c r="U132" s="204">
        <v>2.8000000000000001E-2</v>
      </c>
      <c r="V132" s="204">
        <f>U132*H132</f>
        <v>0.64400000000000002</v>
      </c>
      <c r="W132" s="204">
        <v>0</v>
      </c>
      <c r="X132" s="205">
        <f>W132*H132</f>
        <v>0</v>
      </c>
      <c r="Y132" s="31"/>
      <c r="Z132" s="31"/>
      <c r="AA132" s="31"/>
      <c r="AB132" s="31"/>
      <c r="AC132" s="31"/>
      <c r="AD132" s="31"/>
      <c r="AE132" s="31"/>
      <c r="AR132" s="206" t="s">
        <v>83</v>
      </c>
      <c r="AT132" s="206" t="s">
        <v>199</v>
      </c>
      <c r="AU132" s="206" t="s">
        <v>74</v>
      </c>
      <c r="AY132" s="14" t="s">
        <v>167</v>
      </c>
      <c r="BE132" s="207">
        <f>IF(O132="základní",K132,0)</f>
        <v>0</v>
      </c>
      <c r="BF132" s="207">
        <f>IF(O132="snížená",K132,0)</f>
        <v>0</v>
      </c>
      <c r="BG132" s="207">
        <f>IF(O132="zákl. přenesená",K132,0)</f>
        <v>0</v>
      </c>
      <c r="BH132" s="207">
        <f>IF(O132="sníž. přenesená",K132,0)</f>
        <v>0</v>
      </c>
      <c r="BI132" s="207">
        <f>IF(O132="nulová",K132,0)</f>
        <v>0</v>
      </c>
      <c r="BJ132" s="14" t="s">
        <v>81</v>
      </c>
      <c r="BK132" s="207">
        <f>ROUND(P132*H132,2)</f>
        <v>0</v>
      </c>
      <c r="BL132" s="14" t="s">
        <v>81</v>
      </c>
      <c r="BM132" s="206" t="s">
        <v>1399</v>
      </c>
    </row>
    <row r="133" spans="1:65" s="2" customFormat="1" ht="11.25">
      <c r="A133" s="31"/>
      <c r="B133" s="32"/>
      <c r="C133" s="33"/>
      <c r="D133" s="208" t="s">
        <v>174</v>
      </c>
      <c r="E133" s="33"/>
      <c r="F133" s="209" t="s">
        <v>541</v>
      </c>
      <c r="G133" s="33"/>
      <c r="H133" s="33"/>
      <c r="I133" s="210"/>
      <c r="J133" s="210"/>
      <c r="K133" s="33"/>
      <c r="L133" s="33"/>
      <c r="M133" s="36"/>
      <c r="N133" s="211"/>
      <c r="O133" s="212"/>
      <c r="P133" s="68"/>
      <c r="Q133" s="68"/>
      <c r="R133" s="68"/>
      <c r="S133" s="68"/>
      <c r="T133" s="68"/>
      <c r="U133" s="68"/>
      <c r="V133" s="68"/>
      <c r="W133" s="68"/>
      <c r="X133" s="69"/>
      <c r="Y133" s="31"/>
      <c r="Z133" s="31"/>
      <c r="AA133" s="31"/>
      <c r="AB133" s="31"/>
      <c r="AC133" s="31"/>
      <c r="AD133" s="31"/>
      <c r="AE133" s="31"/>
      <c r="AT133" s="14" t="s">
        <v>174</v>
      </c>
      <c r="AU133" s="14" t="s">
        <v>74</v>
      </c>
    </row>
    <row r="134" spans="1:65" s="2" customFormat="1" ht="14.45" customHeight="1">
      <c r="A134" s="31"/>
      <c r="B134" s="32"/>
      <c r="C134" s="213" t="s">
        <v>182</v>
      </c>
      <c r="D134" s="213" t="s">
        <v>199</v>
      </c>
      <c r="E134" s="214" t="s">
        <v>543</v>
      </c>
      <c r="F134" s="215" t="s">
        <v>544</v>
      </c>
      <c r="G134" s="216" t="s">
        <v>509</v>
      </c>
      <c r="H134" s="217">
        <v>2</v>
      </c>
      <c r="I134" s="218"/>
      <c r="J134" s="219"/>
      <c r="K134" s="220">
        <f>ROUND(P134*H134,2)</f>
        <v>0</v>
      </c>
      <c r="L134" s="219"/>
      <c r="M134" s="221"/>
      <c r="N134" s="222" t="s">
        <v>1</v>
      </c>
      <c r="O134" s="202" t="s">
        <v>37</v>
      </c>
      <c r="P134" s="203">
        <f>I134+J134</f>
        <v>0</v>
      </c>
      <c r="Q134" s="203">
        <f>ROUND(I134*H134,2)</f>
        <v>0</v>
      </c>
      <c r="R134" s="203">
        <f>ROUND(J134*H134,2)</f>
        <v>0</v>
      </c>
      <c r="S134" s="68"/>
      <c r="T134" s="204">
        <f>S134*H134</f>
        <v>0</v>
      </c>
      <c r="U134" s="204">
        <v>1</v>
      </c>
      <c r="V134" s="204">
        <f>U134*H134</f>
        <v>2</v>
      </c>
      <c r="W134" s="204">
        <v>0</v>
      </c>
      <c r="X134" s="205">
        <f>W134*H134</f>
        <v>0</v>
      </c>
      <c r="Y134" s="31"/>
      <c r="Z134" s="31"/>
      <c r="AA134" s="31"/>
      <c r="AB134" s="31"/>
      <c r="AC134" s="31"/>
      <c r="AD134" s="31"/>
      <c r="AE134" s="31"/>
      <c r="AR134" s="206" t="s">
        <v>83</v>
      </c>
      <c r="AT134" s="206" t="s">
        <v>199</v>
      </c>
      <c r="AU134" s="206" t="s">
        <v>74</v>
      </c>
      <c r="AY134" s="14" t="s">
        <v>167</v>
      </c>
      <c r="BE134" s="207">
        <f>IF(O134="základní",K134,0)</f>
        <v>0</v>
      </c>
      <c r="BF134" s="207">
        <f>IF(O134="snížená",K134,0)</f>
        <v>0</v>
      </c>
      <c r="BG134" s="207">
        <f>IF(O134="zákl. přenesená",K134,0)</f>
        <v>0</v>
      </c>
      <c r="BH134" s="207">
        <f>IF(O134="sníž. přenesená",K134,0)</f>
        <v>0</v>
      </c>
      <c r="BI134" s="207">
        <f>IF(O134="nulová",K134,0)</f>
        <v>0</v>
      </c>
      <c r="BJ134" s="14" t="s">
        <v>81</v>
      </c>
      <c r="BK134" s="207">
        <f>ROUND(P134*H134,2)</f>
        <v>0</v>
      </c>
      <c r="BL134" s="14" t="s">
        <v>81</v>
      </c>
      <c r="BM134" s="206" t="s">
        <v>1400</v>
      </c>
    </row>
    <row r="135" spans="1:65" s="2" customFormat="1" ht="11.25">
      <c r="A135" s="31"/>
      <c r="B135" s="32"/>
      <c r="C135" s="33"/>
      <c r="D135" s="208" t="s">
        <v>174</v>
      </c>
      <c r="E135" s="33"/>
      <c r="F135" s="209" t="s">
        <v>544</v>
      </c>
      <c r="G135" s="33"/>
      <c r="H135" s="33"/>
      <c r="I135" s="210"/>
      <c r="J135" s="210"/>
      <c r="K135" s="33"/>
      <c r="L135" s="33"/>
      <c r="M135" s="36"/>
      <c r="N135" s="211"/>
      <c r="O135" s="212"/>
      <c r="P135" s="68"/>
      <c r="Q135" s="68"/>
      <c r="R135" s="68"/>
      <c r="S135" s="68"/>
      <c r="T135" s="68"/>
      <c r="U135" s="68"/>
      <c r="V135" s="68"/>
      <c r="W135" s="68"/>
      <c r="X135" s="69"/>
      <c r="Y135" s="31"/>
      <c r="Z135" s="31"/>
      <c r="AA135" s="31"/>
      <c r="AB135" s="31"/>
      <c r="AC135" s="31"/>
      <c r="AD135" s="31"/>
      <c r="AE135" s="31"/>
      <c r="AT135" s="14" t="s">
        <v>174</v>
      </c>
      <c r="AU135" s="14" t="s">
        <v>74</v>
      </c>
    </row>
    <row r="136" spans="1:65" s="2" customFormat="1" ht="14.45" customHeight="1">
      <c r="A136" s="31"/>
      <c r="B136" s="32"/>
      <c r="C136" s="213" t="s">
        <v>186</v>
      </c>
      <c r="D136" s="213" t="s">
        <v>199</v>
      </c>
      <c r="E136" s="214" t="s">
        <v>546</v>
      </c>
      <c r="F136" s="215" t="s">
        <v>547</v>
      </c>
      <c r="G136" s="216" t="s">
        <v>538</v>
      </c>
      <c r="H136" s="217">
        <v>15</v>
      </c>
      <c r="I136" s="218"/>
      <c r="J136" s="219"/>
      <c r="K136" s="220">
        <f>ROUND(P136*H136,2)</f>
        <v>0</v>
      </c>
      <c r="L136" s="219"/>
      <c r="M136" s="221"/>
      <c r="N136" s="222" t="s">
        <v>1</v>
      </c>
      <c r="O136" s="202" t="s">
        <v>37</v>
      </c>
      <c r="P136" s="203">
        <f>I136+J136</f>
        <v>0</v>
      </c>
      <c r="Q136" s="203">
        <f>ROUND(I136*H136,2)</f>
        <v>0</v>
      </c>
      <c r="R136" s="203">
        <f>ROUND(J136*H136,2)</f>
        <v>0</v>
      </c>
      <c r="S136" s="68"/>
      <c r="T136" s="204">
        <f>S136*H136</f>
        <v>0</v>
      </c>
      <c r="U136" s="204">
        <v>0.108</v>
      </c>
      <c r="V136" s="204">
        <f>U136*H136</f>
        <v>1.6199999999999999</v>
      </c>
      <c r="W136" s="204">
        <v>0</v>
      </c>
      <c r="X136" s="205">
        <f>W136*H136</f>
        <v>0</v>
      </c>
      <c r="Y136" s="31"/>
      <c r="Z136" s="31"/>
      <c r="AA136" s="31"/>
      <c r="AB136" s="31"/>
      <c r="AC136" s="31"/>
      <c r="AD136" s="31"/>
      <c r="AE136" s="31"/>
      <c r="AR136" s="206" t="s">
        <v>83</v>
      </c>
      <c r="AT136" s="206" t="s">
        <v>199</v>
      </c>
      <c r="AU136" s="206" t="s">
        <v>74</v>
      </c>
      <c r="AY136" s="14" t="s">
        <v>167</v>
      </c>
      <c r="BE136" s="207">
        <f>IF(O136="základní",K136,0)</f>
        <v>0</v>
      </c>
      <c r="BF136" s="207">
        <f>IF(O136="snížená",K136,0)</f>
        <v>0</v>
      </c>
      <c r="BG136" s="207">
        <f>IF(O136="zákl. přenesená",K136,0)</f>
        <v>0</v>
      </c>
      <c r="BH136" s="207">
        <f>IF(O136="sníž. přenesená",K136,0)</f>
        <v>0</v>
      </c>
      <c r="BI136" s="207">
        <f>IF(O136="nulová",K136,0)</f>
        <v>0</v>
      </c>
      <c r="BJ136" s="14" t="s">
        <v>81</v>
      </c>
      <c r="BK136" s="207">
        <f>ROUND(P136*H136,2)</f>
        <v>0</v>
      </c>
      <c r="BL136" s="14" t="s">
        <v>81</v>
      </c>
      <c r="BM136" s="206" t="s">
        <v>1401</v>
      </c>
    </row>
    <row r="137" spans="1:65" s="2" customFormat="1" ht="11.25">
      <c r="A137" s="31"/>
      <c r="B137" s="32"/>
      <c r="C137" s="33"/>
      <c r="D137" s="208" t="s">
        <v>174</v>
      </c>
      <c r="E137" s="33"/>
      <c r="F137" s="209" t="s">
        <v>547</v>
      </c>
      <c r="G137" s="33"/>
      <c r="H137" s="33"/>
      <c r="I137" s="210"/>
      <c r="J137" s="210"/>
      <c r="K137" s="33"/>
      <c r="L137" s="33"/>
      <c r="M137" s="36"/>
      <c r="N137" s="211"/>
      <c r="O137" s="212"/>
      <c r="P137" s="68"/>
      <c r="Q137" s="68"/>
      <c r="R137" s="68"/>
      <c r="S137" s="68"/>
      <c r="T137" s="68"/>
      <c r="U137" s="68"/>
      <c r="V137" s="68"/>
      <c r="W137" s="68"/>
      <c r="X137" s="69"/>
      <c r="Y137" s="31"/>
      <c r="Z137" s="31"/>
      <c r="AA137" s="31"/>
      <c r="AB137" s="31"/>
      <c r="AC137" s="31"/>
      <c r="AD137" s="31"/>
      <c r="AE137" s="31"/>
      <c r="AT137" s="14" t="s">
        <v>174</v>
      </c>
      <c r="AU137" s="14" t="s">
        <v>74</v>
      </c>
    </row>
    <row r="138" spans="1:65" s="12" customFormat="1" ht="25.9" customHeight="1">
      <c r="B138" s="176"/>
      <c r="C138" s="177"/>
      <c r="D138" s="178" t="s">
        <v>73</v>
      </c>
      <c r="E138" s="179" t="s">
        <v>165</v>
      </c>
      <c r="F138" s="179" t="s">
        <v>166</v>
      </c>
      <c r="G138" s="177"/>
      <c r="H138" s="177"/>
      <c r="I138" s="180"/>
      <c r="J138" s="180"/>
      <c r="K138" s="181">
        <f>BK138</f>
        <v>0</v>
      </c>
      <c r="L138" s="177"/>
      <c r="M138" s="182"/>
      <c r="N138" s="183"/>
      <c r="O138" s="184"/>
      <c r="P138" s="184"/>
      <c r="Q138" s="185">
        <f>Q139+Q146+Q153+Q157</f>
        <v>0</v>
      </c>
      <c r="R138" s="185">
        <f>R139+R146+R153+R157</f>
        <v>0</v>
      </c>
      <c r="S138" s="184"/>
      <c r="T138" s="186">
        <f>T139+T146+T153+T157</f>
        <v>0</v>
      </c>
      <c r="U138" s="184"/>
      <c r="V138" s="186">
        <f>V139+V146+V153+V157</f>
        <v>11.105921800000001</v>
      </c>
      <c r="W138" s="184"/>
      <c r="X138" s="187">
        <f>X139+X146+X153+X157</f>
        <v>0</v>
      </c>
      <c r="AR138" s="188" t="s">
        <v>81</v>
      </c>
      <c r="AT138" s="189" t="s">
        <v>73</v>
      </c>
      <c r="AU138" s="189" t="s">
        <v>74</v>
      </c>
      <c r="AY138" s="188" t="s">
        <v>167</v>
      </c>
      <c r="BK138" s="190">
        <f>BK139+BK146+BK153+BK157</f>
        <v>0</v>
      </c>
    </row>
    <row r="139" spans="1:65" s="12" customFormat="1" ht="22.9" customHeight="1">
      <c r="B139" s="176"/>
      <c r="C139" s="177"/>
      <c r="D139" s="178" t="s">
        <v>73</v>
      </c>
      <c r="E139" s="191" t="s">
        <v>81</v>
      </c>
      <c r="F139" s="191" t="s">
        <v>168</v>
      </c>
      <c r="G139" s="177"/>
      <c r="H139" s="177"/>
      <c r="I139" s="180"/>
      <c r="J139" s="180"/>
      <c r="K139" s="192">
        <f>BK139</f>
        <v>0</v>
      </c>
      <c r="L139" s="177"/>
      <c r="M139" s="182"/>
      <c r="N139" s="183"/>
      <c r="O139" s="184"/>
      <c r="P139" s="184"/>
      <c r="Q139" s="185">
        <f>SUM(Q140:Q145)</f>
        <v>0</v>
      </c>
      <c r="R139" s="185">
        <f>SUM(R140:R145)</f>
        <v>0</v>
      </c>
      <c r="S139" s="184"/>
      <c r="T139" s="186">
        <f>SUM(T140:T145)</f>
        <v>0</v>
      </c>
      <c r="U139" s="184"/>
      <c r="V139" s="186">
        <f>SUM(V140:V145)</f>
        <v>2.1600000000000001E-2</v>
      </c>
      <c r="W139" s="184"/>
      <c r="X139" s="187">
        <f>SUM(X140:X145)</f>
        <v>0</v>
      </c>
      <c r="AR139" s="188" t="s">
        <v>81</v>
      </c>
      <c r="AT139" s="189" t="s">
        <v>73</v>
      </c>
      <c r="AU139" s="189" t="s">
        <v>81</v>
      </c>
      <c r="AY139" s="188" t="s">
        <v>167</v>
      </c>
      <c r="BK139" s="190">
        <f>SUM(BK140:BK145)</f>
        <v>0</v>
      </c>
    </row>
    <row r="140" spans="1:65" s="2" customFormat="1" ht="37.9" customHeight="1">
      <c r="A140" s="31"/>
      <c r="B140" s="32"/>
      <c r="C140" s="193" t="s">
        <v>190</v>
      </c>
      <c r="D140" s="193" t="s">
        <v>169</v>
      </c>
      <c r="E140" s="194" t="s">
        <v>549</v>
      </c>
      <c r="F140" s="195" t="s">
        <v>550</v>
      </c>
      <c r="G140" s="196" t="s">
        <v>172</v>
      </c>
      <c r="H140" s="197">
        <v>8</v>
      </c>
      <c r="I140" s="198"/>
      <c r="J140" s="198"/>
      <c r="K140" s="199">
        <f>ROUND(P140*H140,2)</f>
        <v>0</v>
      </c>
      <c r="L140" s="200"/>
      <c r="M140" s="36"/>
      <c r="N140" s="201" t="s">
        <v>1</v>
      </c>
      <c r="O140" s="202" t="s">
        <v>37</v>
      </c>
      <c r="P140" s="203">
        <f>I140+J140</f>
        <v>0</v>
      </c>
      <c r="Q140" s="203">
        <f>ROUND(I140*H140,2)</f>
        <v>0</v>
      </c>
      <c r="R140" s="203">
        <f>ROUND(J140*H140,2)</f>
        <v>0</v>
      </c>
      <c r="S140" s="68"/>
      <c r="T140" s="204">
        <f>S140*H140</f>
        <v>0</v>
      </c>
      <c r="U140" s="204">
        <v>2.7000000000000001E-3</v>
      </c>
      <c r="V140" s="204">
        <f>U140*H140</f>
        <v>2.1600000000000001E-2</v>
      </c>
      <c r="W140" s="204">
        <v>0</v>
      </c>
      <c r="X140" s="205">
        <f>W140*H140</f>
        <v>0</v>
      </c>
      <c r="Y140" s="31"/>
      <c r="Z140" s="31"/>
      <c r="AA140" s="31"/>
      <c r="AB140" s="31"/>
      <c r="AC140" s="31"/>
      <c r="AD140" s="31"/>
      <c r="AE140" s="31"/>
      <c r="AR140" s="206" t="s">
        <v>81</v>
      </c>
      <c r="AT140" s="206" t="s">
        <v>169</v>
      </c>
      <c r="AU140" s="206" t="s">
        <v>83</v>
      </c>
      <c r="AY140" s="14" t="s">
        <v>167</v>
      </c>
      <c r="BE140" s="207">
        <f>IF(O140="základní",K140,0)</f>
        <v>0</v>
      </c>
      <c r="BF140" s="207">
        <f>IF(O140="snížená",K140,0)</f>
        <v>0</v>
      </c>
      <c r="BG140" s="207">
        <f>IF(O140="zákl. přenesená",K140,0)</f>
        <v>0</v>
      </c>
      <c r="BH140" s="207">
        <f>IF(O140="sníž. přenesená",K140,0)</f>
        <v>0</v>
      </c>
      <c r="BI140" s="207">
        <f>IF(O140="nulová",K140,0)</f>
        <v>0</v>
      </c>
      <c r="BJ140" s="14" t="s">
        <v>81</v>
      </c>
      <c r="BK140" s="207">
        <f>ROUND(P140*H140,2)</f>
        <v>0</v>
      </c>
      <c r="BL140" s="14" t="s">
        <v>81</v>
      </c>
      <c r="BM140" s="206" t="s">
        <v>1402</v>
      </c>
    </row>
    <row r="141" spans="1:65" s="2" customFormat="1" ht="29.25">
      <c r="A141" s="31"/>
      <c r="B141" s="32"/>
      <c r="C141" s="33"/>
      <c r="D141" s="208" t="s">
        <v>174</v>
      </c>
      <c r="E141" s="33"/>
      <c r="F141" s="209" t="s">
        <v>552</v>
      </c>
      <c r="G141" s="33"/>
      <c r="H141" s="33"/>
      <c r="I141" s="210"/>
      <c r="J141" s="210"/>
      <c r="K141" s="33"/>
      <c r="L141" s="33"/>
      <c r="M141" s="36"/>
      <c r="N141" s="211"/>
      <c r="O141" s="212"/>
      <c r="P141" s="68"/>
      <c r="Q141" s="68"/>
      <c r="R141" s="68"/>
      <c r="S141" s="68"/>
      <c r="T141" s="68"/>
      <c r="U141" s="68"/>
      <c r="V141" s="68"/>
      <c r="W141" s="68"/>
      <c r="X141" s="69"/>
      <c r="Y141" s="31"/>
      <c r="Z141" s="31"/>
      <c r="AA141" s="31"/>
      <c r="AB141" s="31"/>
      <c r="AC141" s="31"/>
      <c r="AD141" s="31"/>
      <c r="AE141" s="31"/>
      <c r="AT141" s="14" t="s">
        <v>174</v>
      </c>
      <c r="AU141" s="14" t="s">
        <v>83</v>
      </c>
    </row>
    <row r="142" spans="1:65" s="2" customFormat="1" ht="136.5">
      <c r="A142" s="31"/>
      <c r="B142" s="32"/>
      <c r="C142" s="33"/>
      <c r="D142" s="208" t="s">
        <v>512</v>
      </c>
      <c r="E142" s="33"/>
      <c r="F142" s="223" t="s">
        <v>553</v>
      </c>
      <c r="G142" s="33"/>
      <c r="H142" s="33"/>
      <c r="I142" s="210"/>
      <c r="J142" s="210"/>
      <c r="K142" s="33"/>
      <c r="L142" s="33"/>
      <c r="M142" s="36"/>
      <c r="N142" s="211"/>
      <c r="O142" s="212"/>
      <c r="P142" s="68"/>
      <c r="Q142" s="68"/>
      <c r="R142" s="68"/>
      <c r="S142" s="68"/>
      <c r="T142" s="68"/>
      <c r="U142" s="68"/>
      <c r="V142" s="68"/>
      <c r="W142" s="68"/>
      <c r="X142" s="69"/>
      <c r="Y142" s="31"/>
      <c r="Z142" s="31"/>
      <c r="AA142" s="31"/>
      <c r="AB142" s="31"/>
      <c r="AC142" s="31"/>
      <c r="AD142" s="31"/>
      <c r="AE142" s="31"/>
      <c r="AT142" s="14" t="s">
        <v>512</v>
      </c>
      <c r="AU142" s="14" t="s">
        <v>83</v>
      </c>
    </row>
    <row r="143" spans="1:65" s="2" customFormat="1" ht="24.2" customHeight="1">
      <c r="A143" s="31"/>
      <c r="B143" s="32"/>
      <c r="C143" s="193" t="s">
        <v>194</v>
      </c>
      <c r="D143" s="193" t="s">
        <v>169</v>
      </c>
      <c r="E143" s="194" t="s">
        <v>554</v>
      </c>
      <c r="F143" s="195" t="s">
        <v>555</v>
      </c>
      <c r="G143" s="196" t="s">
        <v>538</v>
      </c>
      <c r="H143" s="197">
        <v>30</v>
      </c>
      <c r="I143" s="198"/>
      <c r="J143" s="198"/>
      <c r="K143" s="199">
        <f>ROUND(P143*H143,2)</f>
        <v>0</v>
      </c>
      <c r="L143" s="200"/>
      <c r="M143" s="36"/>
      <c r="N143" s="201" t="s">
        <v>1</v>
      </c>
      <c r="O143" s="202" t="s">
        <v>37</v>
      </c>
      <c r="P143" s="203">
        <f>I143+J143</f>
        <v>0</v>
      </c>
      <c r="Q143" s="203">
        <f>ROUND(I143*H143,2)</f>
        <v>0</v>
      </c>
      <c r="R143" s="203">
        <f>ROUND(J143*H143,2)</f>
        <v>0</v>
      </c>
      <c r="S143" s="68"/>
      <c r="T143" s="204">
        <f>S143*H143</f>
        <v>0</v>
      </c>
      <c r="U143" s="204">
        <v>0</v>
      </c>
      <c r="V143" s="204">
        <f>U143*H143</f>
        <v>0</v>
      </c>
      <c r="W143" s="204">
        <v>0</v>
      </c>
      <c r="X143" s="205">
        <f>W143*H143</f>
        <v>0</v>
      </c>
      <c r="Y143" s="31"/>
      <c r="Z143" s="31"/>
      <c r="AA143" s="31"/>
      <c r="AB143" s="31"/>
      <c r="AC143" s="31"/>
      <c r="AD143" s="31"/>
      <c r="AE143" s="31"/>
      <c r="AR143" s="206" t="s">
        <v>81</v>
      </c>
      <c r="AT143" s="206" t="s">
        <v>169</v>
      </c>
      <c r="AU143" s="206" t="s">
        <v>83</v>
      </c>
      <c r="AY143" s="14" t="s">
        <v>167</v>
      </c>
      <c r="BE143" s="207">
        <f>IF(O143="základní",K143,0)</f>
        <v>0</v>
      </c>
      <c r="BF143" s="207">
        <f>IF(O143="snížená",K143,0)</f>
        <v>0</v>
      </c>
      <c r="BG143" s="207">
        <f>IF(O143="zákl. přenesená",K143,0)</f>
        <v>0</v>
      </c>
      <c r="BH143" s="207">
        <f>IF(O143="sníž. přenesená",K143,0)</f>
        <v>0</v>
      </c>
      <c r="BI143" s="207">
        <f>IF(O143="nulová",K143,0)</f>
        <v>0</v>
      </c>
      <c r="BJ143" s="14" t="s">
        <v>81</v>
      </c>
      <c r="BK143" s="207">
        <f>ROUND(P143*H143,2)</f>
        <v>0</v>
      </c>
      <c r="BL143" s="14" t="s">
        <v>81</v>
      </c>
      <c r="BM143" s="206" t="s">
        <v>1403</v>
      </c>
    </row>
    <row r="144" spans="1:65" s="2" customFormat="1" ht="29.25">
      <c r="A144" s="31"/>
      <c r="B144" s="32"/>
      <c r="C144" s="33"/>
      <c r="D144" s="208" t="s">
        <v>174</v>
      </c>
      <c r="E144" s="33"/>
      <c r="F144" s="209" t="s">
        <v>557</v>
      </c>
      <c r="G144" s="33"/>
      <c r="H144" s="33"/>
      <c r="I144" s="210"/>
      <c r="J144" s="210"/>
      <c r="K144" s="33"/>
      <c r="L144" s="33"/>
      <c r="M144" s="36"/>
      <c r="N144" s="211"/>
      <c r="O144" s="212"/>
      <c r="P144" s="68"/>
      <c r="Q144" s="68"/>
      <c r="R144" s="68"/>
      <c r="S144" s="68"/>
      <c r="T144" s="68"/>
      <c r="U144" s="68"/>
      <c r="V144" s="68"/>
      <c r="W144" s="68"/>
      <c r="X144" s="69"/>
      <c r="Y144" s="31"/>
      <c r="Z144" s="31"/>
      <c r="AA144" s="31"/>
      <c r="AB144" s="31"/>
      <c r="AC144" s="31"/>
      <c r="AD144" s="31"/>
      <c r="AE144" s="31"/>
      <c r="AT144" s="14" t="s">
        <v>174</v>
      </c>
      <c r="AU144" s="14" t="s">
        <v>83</v>
      </c>
    </row>
    <row r="145" spans="1:65" s="2" customFormat="1" ht="97.5">
      <c r="A145" s="31"/>
      <c r="B145" s="32"/>
      <c r="C145" s="33"/>
      <c r="D145" s="208" t="s">
        <v>512</v>
      </c>
      <c r="E145" s="33"/>
      <c r="F145" s="223" t="s">
        <v>558</v>
      </c>
      <c r="G145" s="33"/>
      <c r="H145" s="33"/>
      <c r="I145" s="210"/>
      <c r="J145" s="210"/>
      <c r="K145" s="33"/>
      <c r="L145" s="33"/>
      <c r="M145" s="36"/>
      <c r="N145" s="211"/>
      <c r="O145" s="212"/>
      <c r="P145" s="68"/>
      <c r="Q145" s="68"/>
      <c r="R145" s="68"/>
      <c r="S145" s="68"/>
      <c r="T145" s="68"/>
      <c r="U145" s="68"/>
      <c r="V145" s="68"/>
      <c r="W145" s="68"/>
      <c r="X145" s="69"/>
      <c r="Y145" s="31"/>
      <c r="Z145" s="31"/>
      <c r="AA145" s="31"/>
      <c r="AB145" s="31"/>
      <c r="AC145" s="31"/>
      <c r="AD145" s="31"/>
      <c r="AE145" s="31"/>
      <c r="AT145" s="14" t="s">
        <v>512</v>
      </c>
      <c r="AU145" s="14" t="s">
        <v>83</v>
      </c>
    </row>
    <row r="146" spans="1:65" s="12" customFormat="1" ht="22.9" customHeight="1">
      <c r="B146" s="176"/>
      <c r="C146" s="177"/>
      <c r="D146" s="178" t="s">
        <v>73</v>
      </c>
      <c r="E146" s="191" t="s">
        <v>83</v>
      </c>
      <c r="F146" s="191" t="s">
        <v>559</v>
      </c>
      <c r="G146" s="177"/>
      <c r="H146" s="177"/>
      <c r="I146" s="180"/>
      <c r="J146" s="180"/>
      <c r="K146" s="192">
        <f>BK146</f>
        <v>0</v>
      </c>
      <c r="L146" s="177"/>
      <c r="M146" s="182"/>
      <c r="N146" s="183"/>
      <c r="O146" s="184"/>
      <c r="P146" s="184"/>
      <c r="Q146" s="185">
        <f>SUM(Q147:Q152)</f>
        <v>0</v>
      </c>
      <c r="R146" s="185">
        <f>SUM(R147:R152)</f>
        <v>0</v>
      </c>
      <c r="S146" s="184"/>
      <c r="T146" s="186">
        <f>SUM(T147:T152)</f>
        <v>0</v>
      </c>
      <c r="U146" s="184"/>
      <c r="V146" s="186">
        <f>SUM(V147:V152)</f>
        <v>7.6071917999999998</v>
      </c>
      <c r="W146" s="184"/>
      <c r="X146" s="187">
        <f>SUM(X147:X152)</f>
        <v>0</v>
      </c>
      <c r="AR146" s="188" t="s">
        <v>81</v>
      </c>
      <c r="AT146" s="189" t="s">
        <v>73</v>
      </c>
      <c r="AU146" s="189" t="s">
        <v>81</v>
      </c>
      <c r="AY146" s="188" t="s">
        <v>167</v>
      </c>
      <c r="BK146" s="190">
        <f>SUM(BK147:BK152)</f>
        <v>0</v>
      </c>
    </row>
    <row r="147" spans="1:65" s="2" customFormat="1" ht="14.45" customHeight="1">
      <c r="A147" s="31"/>
      <c r="B147" s="32"/>
      <c r="C147" s="193" t="s">
        <v>198</v>
      </c>
      <c r="D147" s="193" t="s">
        <v>169</v>
      </c>
      <c r="E147" s="194" t="s">
        <v>560</v>
      </c>
      <c r="F147" s="195" t="s">
        <v>561</v>
      </c>
      <c r="G147" s="196" t="s">
        <v>534</v>
      </c>
      <c r="H147" s="197">
        <v>1.92</v>
      </c>
      <c r="I147" s="198"/>
      <c r="J147" s="198"/>
      <c r="K147" s="199">
        <f>ROUND(P147*H147,2)</f>
        <v>0</v>
      </c>
      <c r="L147" s="200"/>
      <c r="M147" s="36"/>
      <c r="N147" s="201" t="s">
        <v>1</v>
      </c>
      <c r="O147" s="202" t="s">
        <v>37</v>
      </c>
      <c r="P147" s="203">
        <f>I147+J147</f>
        <v>0</v>
      </c>
      <c r="Q147" s="203">
        <f>ROUND(I147*H147,2)</f>
        <v>0</v>
      </c>
      <c r="R147" s="203">
        <f>ROUND(J147*H147,2)</f>
        <v>0</v>
      </c>
      <c r="S147" s="68"/>
      <c r="T147" s="204">
        <f>S147*H147</f>
        <v>0</v>
      </c>
      <c r="U147" s="204">
        <v>2.45329</v>
      </c>
      <c r="V147" s="204">
        <f>U147*H147</f>
        <v>4.7103168000000002</v>
      </c>
      <c r="W147" s="204">
        <v>0</v>
      </c>
      <c r="X147" s="205">
        <f>W147*H147</f>
        <v>0</v>
      </c>
      <c r="Y147" s="31"/>
      <c r="Z147" s="31"/>
      <c r="AA147" s="31"/>
      <c r="AB147" s="31"/>
      <c r="AC147" s="31"/>
      <c r="AD147" s="31"/>
      <c r="AE147" s="31"/>
      <c r="AR147" s="206" t="s">
        <v>81</v>
      </c>
      <c r="AT147" s="206" t="s">
        <v>169</v>
      </c>
      <c r="AU147" s="206" t="s">
        <v>83</v>
      </c>
      <c r="AY147" s="14" t="s">
        <v>167</v>
      </c>
      <c r="BE147" s="207">
        <f>IF(O147="základní",K147,0)</f>
        <v>0</v>
      </c>
      <c r="BF147" s="207">
        <f>IF(O147="snížená",K147,0)</f>
        <v>0</v>
      </c>
      <c r="BG147" s="207">
        <f>IF(O147="zákl. přenesená",K147,0)</f>
        <v>0</v>
      </c>
      <c r="BH147" s="207">
        <f>IF(O147="sníž. přenesená",K147,0)</f>
        <v>0</v>
      </c>
      <c r="BI147" s="207">
        <f>IF(O147="nulová",K147,0)</f>
        <v>0</v>
      </c>
      <c r="BJ147" s="14" t="s">
        <v>81</v>
      </c>
      <c r="BK147" s="207">
        <f>ROUND(P147*H147,2)</f>
        <v>0</v>
      </c>
      <c r="BL147" s="14" t="s">
        <v>81</v>
      </c>
      <c r="BM147" s="206" t="s">
        <v>1404</v>
      </c>
    </row>
    <row r="148" spans="1:65" s="2" customFormat="1" ht="19.5">
      <c r="A148" s="31"/>
      <c r="B148" s="32"/>
      <c r="C148" s="33"/>
      <c r="D148" s="208" t="s">
        <v>174</v>
      </c>
      <c r="E148" s="33"/>
      <c r="F148" s="209" t="s">
        <v>563</v>
      </c>
      <c r="G148" s="33"/>
      <c r="H148" s="33"/>
      <c r="I148" s="210"/>
      <c r="J148" s="210"/>
      <c r="K148" s="33"/>
      <c r="L148" s="33"/>
      <c r="M148" s="36"/>
      <c r="N148" s="211"/>
      <c r="O148" s="212"/>
      <c r="P148" s="68"/>
      <c r="Q148" s="68"/>
      <c r="R148" s="68"/>
      <c r="S148" s="68"/>
      <c r="T148" s="68"/>
      <c r="U148" s="68"/>
      <c r="V148" s="68"/>
      <c r="W148" s="68"/>
      <c r="X148" s="69"/>
      <c r="Y148" s="31"/>
      <c r="Z148" s="31"/>
      <c r="AA148" s="31"/>
      <c r="AB148" s="31"/>
      <c r="AC148" s="31"/>
      <c r="AD148" s="31"/>
      <c r="AE148" s="31"/>
      <c r="AT148" s="14" t="s">
        <v>174</v>
      </c>
      <c r="AU148" s="14" t="s">
        <v>83</v>
      </c>
    </row>
    <row r="149" spans="1:65" s="2" customFormat="1" ht="78">
      <c r="A149" s="31"/>
      <c r="B149" s="32"/>
      <c r="C149" s="33"/>
      <c r="D149" s="208" t="s">
        <v>512</v>
      </c>
      <c r="E149" s="33"/>
      <c r="F149" s="223" t="s">
        <v>564</v>
      </c>
      <c r="G149" s="33"/>
      <c r="H149" s="33"/>
      <c r="I149" s="210"/>
      <c r="J149" s="210"/>
      <c r="K149" s="33"/>
      <c r="L149" s="33"/>
      <c r="M149" s="36"/>
      <c r="N149" s="211"/>
      <c r="O149" s="212"/>
      <c r="P149" s="68"/>
      <c r="Q149" s="68"/>
      <c r="R149" s="68"/>
      <c r="S149" s="68"/>
      <c r="T149" s="68"/>
      <c r="U149" s="68"/>
      <c r="V149" s="68"/>
      <c r="W149" s="68"/>
      <c r="X149" s="69"/>
      <c r="Y149" s="31"/>
      <c r="Z149" s="31"/>
      <c r="AA149" s="31"/>
      <c r="AB149" s="31"/>
      <c r="AC149" s="31"/>
      <c r="AD149" s="31"/>
      <c r="AE149" s="31"/>
      <c r="AT149" s="14" t="s">
        <v>512</v>
      </c>
      <c r="AU149" s="14" t="s">
        <v>83</v>
      </c>
    </row>
    <row r="150" spans="1:65" s="2" customFormat="1" ht="24.2" customHeight="1">
      <c r="A150" s="31"/>
      <c r="B150" s="32"/>
      <c r="C150" s="193" t="s">
        <v>204</v>
      </c>
      <c r="D150" s="193" t="s">
        <v>169</v>
      </c>
      <c r="E150" s="194" t="s">
        <v>565</v>
      </c>
      <c r="F150" s="195" t="s">
        <v>566</v>
      </c>
      <c r="G150" s="196" t="s">
        <v>534</v>
      </c>
      <c r="H150" s="197">
        <v>1.5</v>
      </c>
      <c r="I150" s="198"/>
      <c r="J150" s="198"/>
      <c r="K150" s="199">
        <f>ROUND(P150*H150,2)</f>
        <v>0</v>
      </c>
      <c r="L150" s="200"/>
      <c r="M150" s="36"/>
      <c r="N150" s="201" t="s">
        <v>1</v>
      </c>
      <c r="O150" s="202" t="s">
        <v>37</v>
      </c>
      <c r="P150" s="203">
        <f>I150+J150</f>
        <v>0</v>
      </c>
      <c r="Q150" s="203">
        <f>ROUND(I150*H150,2)</f>
        <v>0</v>
      </c>
      <c r="R150" s="203">
        <f>ROUND(J150*H150,2)</f>
        <v>0</v>
      </c>
      <c r="S150" s="68"/>
      <c r="T150" s="204">
        <f>S150*H150</f>
        <v>0</v>
      </c>
      <c r="U150" s="204">
        <v>1.9312499999999999</v>
      </c>
      <c r="V150" s="204">
        <f>U150*H150</f>
        <v>2.8968749999999996</v>
      </c>
      <c r="W150" s="204">
        <v>0</v>
      </c>
      <c r="X150" s="205">
        <f>W150*H150</f>
        <v>0</v>
      </c>
      <c r="Y150" s="31"/>
      <c r="Z150" s="31"/>
      <c r="AA150" s="31"/>
      <c r="AB150" s="31"/>
      <c r="AC150" s="31"/>
      <c r="AD150" s="31"/>
      <c r="AE150" s="31"/>
      <c r="AR150" s="206" t="s">
        <v>81</v>
      </c>
      <c r="AT150" s="206" t="s">
        <v>169</v>
      </c>
      <c r="AU150" s="206" t="s">
        <v>83</v>
      </c>
      <c r="AY150" s="14" t="s">
        <v>167</v>
      </c>
      <c r="BE150" s="207">
        <f>IF(O150="základní",K150,0)</f>
        <v>0</v>
      </c>
      <c r="BF150" s="207">
        <f>IF(O150="snížená",K150,0)</f>
        <v>0</v>
      </c>
      <c r="BG150" s="207">
        <f>IF(O150="zákl. přenesená",K150,0)</f>
        <v>0</v>
      </c>
      <c r="BH150" s="207">
        <f>IF(O150="sníž. přenesená",K150,0)</f>
        <v>0</v>
      </c>
      <c r="BI150" s="207">
        <f>IF(O150="nulová",K150,0)</f>
        <v>0</v>
      </c>
      <c r="BJ150" s="14" t="s">
        <v>81</v>
      </c>
      <c r="BK150" s="207">
        <f>ROUND(P150*H150,2)</f>
        <v>0</v>
      </c>
      <c r="BL150" s="14" t="s">
        <v>81</v>
      </c>
      <c r="BM150" s="206" t="s">
        <v>1405</v>
      </c>
    </row>
    <row r="151" spans="1:65" s="2" customFormat="1" ht="19.5">
      <c r="A151" s="31"/>
      <c r="B151" s="32"/>
      <c r="C151" s="33"/>
      <c r="D151" s="208" t="s">
        <v>174</v>
      </c>
      <c r="E151" s="33"/>
      <c r="F151" s="209" t="s">
        <v>568</v>
      </c>
      <c r="G151" s="33"/>
      <c r="H151" s="33"/>
      <c r="I151" s="210"/>
      <c r="J151" s="210"/>
      <c r="K151" s="33"/>
      <c r="L151" s="33"/>
      <c r="M151" s="36"/>
      <c r="N151" s="211"/>
      <c r="O151" s="212"/>
      <c r="P151" s="68"/>
      <c r="Q151" s="68"/>
      <c r="R151" s="68"/>
      <c r="S151" s="68"/>
      <c r="T151" s="68"/>
      <c r="U151" s="68"/>
      <c r="V151" s="68"/>
      <c r="W151" s="68"/>
      <c r="X151" s="69"/>
      <c r="Y151" s="31"/>
      <c r="Z151" s="31"/>
      <c r="AA151" s="31"/>
      <c r="AB151" s="31"/>
      <c r="AC151" s="31"/>
      <c r="AD151" s="31"/>
      <c r="AE151" s="31"/>
      <c r="AT151" s="14" t="s">
        <v>174</v>
      </c>
      <c r="AU151" s="14" t="s">
        <v>83</v>
      </c>
    </row>
    <row r="152" spans="1:65" s="2" customFormat="1" ht="68.25">
      <c r="A152" s="31"/>
      <c r="B152" s="32"/>
      <c r="C152" s="33"/>
      <c r="D152" s="208" t="s">
        <v>512</v>
      </c>
      <c r="E152" s="33"/>
      <c r="F152" s="223" t="s">
        <v>569</v>
      </c>
      <c r="G152" s="33"/>
      <c r="H152" s="33"/>
      <c r="I152" s="210"/>
      <c r="J152" s="210"/>
      <c r="K152" s="33"/>
      <c r="L152" s="33"/>
      <c r="M152" s="36"/>
      <c r="N152" s="211"/>
      <c r="O152" s="212"/>
      <c r="P152" s="68"/>
      <c r="Q152" s="68"/>
      <c r="R152" s="68"/>
      <c r="S152" s="68"/>
      <c r="T152" s="68"/>
      <c r="U152" s="68"/>
      <c r="V152" s="68"/>
      <c r="W152" s="68"/>
      <c r="X152" s="69"/>
      <c r="Y152" s="31"/>
      <c r="Z152" s="31"/>
      <c r="AA152" s="31"/>
      <c r="AB152" s="31"/>
      <c r="AC152" s="31"/>
      <c r="AD152" s="31"/>
      <c r="AE152" s="31"/>
      <c r="AT152" s="14" t="s">
        <v>512</v>
      </c>
      <c r="AU152" s="14" t="s">
        <v>83</v>
      </c>
    </row>
    <row r="153" spans="1:65" s="12" customFormat="1" ht="22.9" customHeight="1">
      <c r="B153" s="176"/>
      <c r="C153" s="177"/>
      <c r="D153" s="178" t="s">
        <v>73</v>
      </c>
      <c r="E153" s="191" t="s">
        <v>186</v>
      </c>
      <c r="F153" s="191" t="s">
        <v>570</v>
      </c>
      <c r="G153" s="177"/>
      <c r="H153" s="177"/>
      <c r="I153" s="180"/>
      <c r="J153" s="180"/>
      <c r="K153" s="192">
        <f>BK153</f>
        <v>0</v>
      </c>
      <c r="L153" s="177"/>
      <c r="M153" s="182"/>
      <c r="N153" s="183"/>
      <c r="O153" s="184"/>
      <c r="P153" s="184"/>
      <c r="Q153" s="185">
        <f>SUM(Q154:Q156)</f>
        <v>0</v>
      </c>
      <c r="R153" s="185">
        <f>SUM(R154:R156)</f>
        <v>0</v>
      </c>
      <c r="S153" s="184"/>
      <c r="T153" s="186">
        <f>SUM(T154:T156)</f>
        <v>0</v>
      </c>
      <c r="U153" s="184"/>
      <c r="V153" s="186">
        <f>SUM(V154:V156)</f>
        <v>1.5150000000000001</v>
      </c>
      <c r="W153" s="184"/>
      <c r="X153" s="187">
        <f>SUM(X154:X156)</f>
        <v>0</v>
      </c>
      <c r="AR153" s="188" t="s">
        <v>81</v>
      </c>
      <c r="AT153" s="189" t="s">
        <v>73</v>
      </c>
      <c r="AU153" s="189" t="s">
        <v>81</v>
      </c>
      <c r="AY153" s="188" t="s">
        <v>167</v>
      </c>
      <c r="BK153" s="190">
        <f>SUM(BK154:BK156)</f>
        <v>0</v>
      </c>
    </row>
    <row r="154" spans="1:65" s="2" customFormat="1" ht="24.2" customHeight="1">
      <c r="A154" s="31"/>
      <c r="B154" s="32"/>
      <c r="C154" s="193" t="s">
        <v>210</v>
      </c>
      <c r="D154" s="193" t="s">
        <v>169</v>
      </c>
      <c r="E154" s="194" t="s">
        <v>571</v>
      </c>
      <c r="F154" s="195" t="s">
        <v>572</v>
      </c>
      <c r="G154" s="196" t="s">
        <v>538</v>
      </c>
      <c r="H154" s="197">
        <v>15</v>
      </c>
      <c r="I154" s="198"/>
      <c r="J154" s="198"/>
      <c r="K154" s="199">
        <f>ROUND(P154*H154,2)</f>
        <v>0</v>
      </c>
      <c r="L154" s="200"/>
      <c r="M154" s="36"/>
      <c r="N154" s="201" t="s">
        <v>1</v>
      </c>
      <c r="O154" s="202" t="s">
        <v>37</v>
      </c>
      <c r="P154" s="203">
        <f>I154+J154</f>
        <v>0</v>
      </c>
      <c r="Q154" s="203">
        <f>ROUND(I154*H154,2)</f>
        <v>0</v>
      </c>
      <c r="R154" s="203">
        <f>ROUND(J154*H154,2)</f>
        <v>0</v>
      </c>
      <c r="S154" s="68"/>
      <c r="T154" s="204">
        <f>S154*H154</f>
        <v>0</v>
      </c>
      <c r="U154" s="204">
        <v>0.10100000000000001</v>
      </c>
      <c r="V154" s="204">
        <f>U154*H154</f>
        <v>1.5150000000000001</v>
      </c>
      <c r="W154" s="204">
        <v>0</v>
      </c>
      <c r="X154" s="205">
        <f>W154*H154</f>
        <v>0</v>
      </c>
      <c r="Y154" s="31"/>
      <c r="Z154" s="31"/>
      <c r="AA154" s="31"/>
      <c r="AB154" s="31"/>
      <c r="AC154" s="31"/>
      <c r="AD154" s="31"/>
      <c r="AE154" s="31"/>
      <c r="AR154" s="206" t="s">
        <v>81</v>
      </c>
      <c r="AT154" s="206" t="s">
        <v>169</v>
      </c>
      <c r="AU154" s="206" t="s">
        <v>83</v>
      </c>
      <c r="AY154" s="14" t="s">
        <v>167</v>
      </c>
      <c r="BE154" s="207">
        <f>IF(O154="základní",K154,0)</f>
        <v>0</v>
      </c>
      <c r="BF154" s="207">
        <f>IF(O154="snížená",K154,0)</f>
        <v>0</v>
      </c>
      <c r="BG154" s="207">
        <f>IF(O154="zákl. přenesená",K154,0)</f>
        <v>0</v>
      </c>
      <c r="BH154" s="207">
        <f>IF(O154="sníž. přenesená",K154,0)</f>
        <v>0</v>
      </c>
      <c r="BI154" s="207">
        <f>IF(O154="nulová",K154,0)</f>
        <v>0</v>
      </c>
      <c r="BJ154" s="14" t="s">
        <v>81</v>
      </c>
      <c r="BK154" s="207">
        <f>ROUND(P154*H154,2)</f>
        <v>0</v>
      </c>
      <c r="BL154" s="14" t="s">
        <v>81</v>
      </c>
      <c r="BM154" s="206" t="s">
        <v>1406</v>
      </c>
    </row>
    <row r="155" spans="1:65" s="2" customFormat="1" ht="48.75">
      <c r="A155" s="31"/>
      <c r="B155" s="32"/>
      <c r="C155" s="33"/>
      <c r="D155" s="208" t="s">
        <v>174</v>
      </c>
      <c r="E155" s="33"/>
      <c r="F155" s="209" t="s">
        <v>574</v>
      </c>
      <c r="G155" s="33"/>
      <c r="H155" s="33"/>
      <c r="I155" s="210"/>
      <c r="J155" s="210"/>
      <c r="K155" s="33"/>
      <c r="L155" s="33"/>
      <c r="M155" s="36"/>
      <c r="N155" s="211"/>
      <c r="O155" s="212"/>
      <c r="P155" s="68"/>
      <c r="Q155" s="68"/>
      <c r="R155" s="68"/>
      <c r="S155" s="68"/>
      <c r="T155" s="68"/>
      <c r="U155" s="68"/>
      <c r="V155" s="68"/>
      <c r="W155" s="68"/>
      <c r="X155" s="69"/>
      <c r="Y155" s="31"/>
      <c r="Z155" s="31"/>
      <c r="AA155" s="31"/>
      <c r="AB155" s="31"/>
      <c r="AC155" s="31"/>
      <c r="AD155" s="31"/>
      <c r="AE155" s="31"/>
      <c r="AT155" s="14" t="s">
        <v>174</v>
      </c>
      <c r="AU155" s="14" t="s">
        <v>83</v>
      </c>
    </row>
    <row r="156" spans="1:65" s="2" customFormat="1" ht="78">
      <c r="A156" s="31"/>
      <c r="B156" s="32"/>
      <c r="C156" s="33"/>
      <c r="D156" s="208" t="s">
        <v>512</v>
      </c>
      <c r="E156" s="33"/>
      <c r="F156" s="223" t="s">
        <v>575</v>
      </c>
      <c r="G156" s="33"/>
      <c r="H156" s="33"/>
      <c r="I156" s="210"/>
      <c r="J156" s="210"/>
      <c r="K156" s="33"/>
      <c r="L156" s="33"/>
      <c r="M156" s="36"/>
      <c r="N156" s="211"/>
      <c r="O156" s="212"/>
      <c r="P156" s="68"/>
      <c r="Q156" s="68"/>
      <c r="R156" s="68"/>
      <c r="S156" s="68"/>
      <c r="T156" s="68"/>
      <c r="U156" s="68"/>
      <c r="V156" s="68"/>
      <c r="W156" s="68"/>
      <c r="X156" s="69"/>
      <c r="Y156" s="31"/>
      <c r="Z156" s="31"/>
      <c r="AA156" s="31"/>
      <c r="AB156" s="31"/>
      <c r="AC156" s="31"/>
      <c r="AD156" s="31"/>
      <c r="AE156" s="31"/>
      <c r="AT156" s="14" t="s">
        <v>512</v>
      </c>
      <c r="AU156" s="14" t="s">
        <v>83</v>
      </c>
    </row>
    <row r="157" spans="1:65" s="12" customFormat="1" ht="22.9" customHeight="1">
      <c r="B157" s="176"/>
      <c r="C157" s="177"/>
      <c r="D157" s="178" t="s">
        <v>73</v>
      </c>
      <c r="E157" s="191" t="s">
        <v>204</v>
      </c>
      <c r="F157" s="191" t="s">
        <v>576</v>
      </c>
      <c r="G157" s="177"/>
      <c r="H157" s="177"/>
      <c r="I157" s="180"/>
      <c r="J157" s="180"/>
      <c r="K157" s="192">
        <f>BK157</f>
        <v>0</v>
      </c>
      <c r="L157" s="177"/>
      <c r="M157" s="182"/>
      <c r="N157" s="183"/>
      <c r="O157" s="184"/>
      <c r="P157" s="184"/>
      <c r="Q157" s="185">
        <f>SUM(Q158:Q160)</f>
        <v>0</v>
      </c>
      <c r="R157" s="185">
        <f>SUM(R158:R160)</f>
        <v>0</v>
      </c>
      <c r="S157" s="184"/>
      <c r="T157" s="186">
        <f>SUM(T158:T160)</f>
        <v>0</v>
      </c>
      <c r="U157" s="184"/>
      <c r="V157" s="186">
        <f>SUM(V158:V160)</f>
        <v>1.9621299999999999</v>
      </c>
      <c r="W157" s="184"/>
      <c r="X157" s="187">
        <f>SUM(X158:X160)</f>
        <v>0</v>
      </c>
      <c r="AR157" s="188" t="s">
        <v>81</v>
      </c>
      <c r="AT157" s="189" t="s">
        <v>73</v>
      </c>
      <c r="AU157" s="189" t="s">
        <v>81</v>
      </c>
      <c r="AY157" s="188" t="s">
        <v>167</v>
      </c>
      <c r="BK157" s="190">
        <f>SUM(BK158:BK160)</f>
        <v>0</v>
      </c>
    </row>
    <row r="158" spans="1:65" s="2" customFormat="1" ht="24.2" customHeight="1">
      <c r="A158" s="31"/>
      <c r="B158" s="32"/>
      <c r="C158" s="193" t="s">
        <v>215</v>
      </c>
      <c r="D158" s="193" t="s">
        <v>169</v>
      </c>
      <c r="E158" s="194" t="s">
        <v>577</v>
      </c>
      <c r="F158" s="195" t="s">
        <v>578</v>
      </c>
      <c r="G158" s="196" t="s">
        <v>172</v>
      </c>
      <c r="H158" s="197">
        <v>23</v>
      </c>
      <c r="I158" s="198"/>
      <c r="J158" s="198"/>
      <c r="K158" s="199">
        <f>ROUND(P158*H158,2)</f>
        <v>0</v>
      </c>
      <c r="L158" s="200"/>
      <c r="M158" s="36"/>
      <c r="N158" s="201" t="s">
        <v>1</v>
      </c>
      <c r="O158" s="202" t="s">
        <v>37</v>
      </c>
      <c r="P158" s="203">
        <f>I158+J158</f>
        <v>0</v>
      </c>
      <c r="Q158" s="203">
        <f>ROUND(I158*H158,2)</f>
        <v>0</v>
      </c>
      <c r="R158" s="203">
        <f>ROUND(J158*H158,2)</f>
        <v>0</v>
      </c>
      <c r="S158" s="68"/>
      <c r="T158" s="204">
        <f>S158*H158</f>
        <v>0</v>
      </c>
      <c r="U158" s="204">
        <v>8.5309999999999997E-2</v>
      </c>
      <c r="V158" s="204">
        <f>U158*H158</f>
        <v>1.9621299999999999</v>
      </c>
      <c r="W158" s="204">
        <v>0</v>
      </c>
      <c r="X158" s="205">
        <f>W158*H158</f>
        <v>0</v>
      </c>
      <c r="Y158" s="31"/>
      <c r="Z158" s="31"/>
      <c r="AA158" s="31"/>
      <c r="AB158" s="31"/>
      <c r="AC158" s="31"/>
      <c r="AD158" s="31"/>
      <c r="AE158" s="31"/>
      <c r="AR158" s="206" t="s">
        <v>81</v>
      </c>
      <c r="AT158" s="206" t="s">
        <v>169</v>
      </c>
      <c r="AU158" s="206" t="s">
        <v>83</v>
      </c>
      <c r="AY158" s="14" t="s">
        <v>167</v>
      </c>
      <c r="BE158" s="207">
        <f>IF(O158="základní",K158,0)</f>
        <v>0</v>
      </c>
      <c r="BF158" s="207">
        <f>IF(O158="snížená",K158,0)</f>
        <v>0</v>
      </c>
      <c r="BG158" s="207">
        <f>IF(O158="zákl. přenesená",K158,0)</f>
        <v>0</v>
      </c>
      <c r="BH158" s="207">
        <f>IF(O158="sníž. přenesená",K158,0)</f>
        <v>0</v>
      </c>
      <c r="BI158" s="207">
        <f>IF(O158="nulová",K158,0)</f>
        <v>0</v>
      </c>
      <c r="BJ158" s="14" t="s">
        <v>81</v>
      </c>
      <c r="BK158" s="207">
        <f>ROUND(P158*H158,2)</f>
        <v>0</v>
      </c>
      <c r="BL158" s="14" t="s">
        <v>81</v>
      </c>
      <c r="BM158" s="206" t="s">
        <v>1407</v>
      </c>
    </row>
    <row r="159" spans="1:65" s="2" customFormat="1" ht="19.5">
      <c r="A159" s="31"/>
      <c r="B159" s="32"/>
      <c r="C159" s="33"/>
      <c r="D159" s="208" t="s">
        <v>174</v>
      </c>
      <c r="E159" s="33"/>
      <c r="F159" s="209" t="s">
        <v>580</v>
      </c>
      <c r="G159" s="33"/>
      <c r="H159" s="33"/>
      <c r="I159" s="210"/>
      <c r="J159" s="210"/>
      <c r="K159" s="33"/>
      <c r="L159" s="33"/>
      <c r="M159" s="36"/>
      <c r="N159" s="211"/>
      <c r="O159" s="212"/>
      <c r="P159" s="68"/>
      <c r="Q159" s="68"/>
      <c r="R159" s="68"/>
      <c r="S159" s="68"/>
      <c r="T159" s="68"/>
      <c r="U159" s="68"/>
      <c r="V159" s="68"/>
      <c r="W159" s="68"/>
      <c r="X159" s="69"/>
      <c r="Y159" s="31"/>
      <c r="Z159" s="31"/>
      <c r="AA159" s="31"/>
      <c r="AB159" s="31"/>
      <c r="AC159" s="31"/>
      <c r="AD159" s="31"/>
      <c r="AE159" s="31"/>
      <c r="AT159" s="14" t="s">
        <v>174</v>
      </c>
      <c r="AU159" s="14" t="s">
        <v>83</v>
      </c>
    </row>
    <row r="160" spans="1:65" s="2" customFormat="1" ht="68.25">
      <c r="A160" s="31"/>
      <c r="B160" s="32"/>
      <c r="C160" s="33"/>
      <c r="D160" s="208" t="s">
        <v>512</v>
      </c>
      <c r="E160" s="33"/>
      <c r="F160" s="223" t="s">
        <v>581</v>
      </c>
      <c r="G160" s="33"/>
      <c r="H160" s="33"/>
      <c r="I160" s="210"/>
      <c r="J160" s="210"/>
      <c r="K160" s="33"/>
      <c r="L160" s="33"/>
      <c r="M160" s="36"/>
      <c r="N160" s="211"/>
      <c r="O160" s="212"/>
      <c r="P160" s="68"/>
      <c r="Q160" s="68"/>
      <c r="R160" s="68"/>
      <c r="S160" s="68"/>
      <c r="T160" s="68"/>
      <c r="U160" s="68"/>
      <c r="V160" s="68"/>
      <c r="W160" s="68"/>
      <c r="X160" s="69"/>
      <c r="Y160" s="31"/>
      <c r="Z160" s="31"/>
      <c r="AA160" s="31"/>
      <c r="AB160" s="31"/>
      <c r="AC160" s="31"/>
      <c r="AD160" s="31"/>
      <c r="AE160" s="31"/>
      <c r="AT160" s="14" t="s">
        <v>512</v>
      </c>
      <c r="AU160" s="14" t="s">
        <v>83</v>
      </c>
    </row>
    <row r="161" spans="1:65" s="12" customFormat="1" ht="25.9" customHeight="1">
      <c r="B161" s="176"/>
      <c r="C161" s="177"/>
      <c r="D161" s="178" t="s">
        <v>73</v>
      </c>
      <c r="E161" s="179" t="s">
        <v>199</v>
      </c>
      <c r="F161" s="179" t="s">
        <v>582</v>
      </c>
      <c r="G161" s="177"/>
      <c r="H161" s="177"/>
      <c r="I161" s="180"/>
      <c r="J161" s="180"/>
      <c r="K161" s="181">
        <f>BK161</f>
        <v>0</v>
      </c>
      <c r="L161" s="177"/>
      <c r="M161" s="182"/>
      <c r="N161" s="183"/>
      <c r="O161" s="184"/>
      <c r="P161" s="184"/>
      <c r="Q161" s="185">
        <f>Q162</f>
        <v>0</v>
      </c>
      <c r="R161" s="185">
        <f>R162</f>
        <v>0</v>
      </c>
      <c r="S161" s="184"/>
      <c r="T161" s="186">
        <f>T162</f>
        <v>0</v>
      </c>
      <c r="U161" s="184"/>
      <c r="V161" s="186">
        <f>V162</f>
        <v>0</v>
      </c>
      <c r="W161" s="184"/>
      <c r="X161" s="187">
        <f>X162</f>
        <v>0</v>
      </c>
      <c r="AR161" s="188" t="s">
        <v>178</v>
      </c>
      <c r="AT161" s="189" t="s">
        <v>73</v>
      </c>
      <c r="AU161" s="189" t="s">
        <v>74</v>
      </c>
      <c r="AY161" s="188" t="s">
        <v>167</v>
      </c>
      <c r="BK161" s="190">
        <f>BK162</f>
        <v>0</v>
      </c>
    </row>
    <row r="162" spans="1:65" s="12" customFormat="1" ht="22.9" customHeight="1">
      <c r="B162" s="176"/>
      <c r="C162" s="177"/>
      <c r="D162" s="178" t="s">
        <v>73</v>
      </c>
      <c r="E162" s="191" t="s">
        <v>583</v>
      </c>
      <c r="F162" s="191" t="s">
        <v>584</v>
      </c>
      <c r="G162" s="177"/>
      <c r="H162" s="177"/>
      <c r="I162" s="180"/>
      <c r="J162" s="180"/>
      <c r="K162" s="192">
        <f>BK162</f>
        <v>0</v>
      </c>
      <c r="L162" s="177"/>
      <c r="M162" s="182"/>
      <c r="N162" s="183"/>
      <c r="O162" s="184"/>
      <c r="P162" s="184"/>
      <c r="Q162" s="185">
        <f>SUM(Q163:Q165)</f>
        <v>0</v>
      </c>
      <c r="R162" s="185">
        <f>SUM(R163:R165)</f>
        <v>0</v>
      </c>
      <c r="S162" s="184"/>
      <c r="T162" s="186">
        <f>SUM(T163:T165)</f>
        <v>0</v>
      </c>
      <c r="U162" s="184"/>
      <c r="V162" s="186">
        <f>SUM(V163:V165)</f>
        <v>0</v>
      </c>
      <c r="W162" s="184"/>
      <c r="X162" s="187">
        <f>SUM(X163:X165)</f>
        <v>0</v>
      </c>
      <c r="AR162" s="188" t="s">
        <v>178</v>
      </c>
      <c r="AT162" s="189" t="s">
        <v>73</v>
      </c>
      <c r="AU162" s="189" t="s">
        <v>81</v>
      </c>
      <c r="AY162" s="188" t="s">
        <v>167</v>
      </c>
      <c r="BK162" s="190">
        <f>SUM(BK163:BK165)</f>
        <v>0</v>
      </c>
    </row>
    <row r="163" spans="1:65" s="2" customFormat="1" ht="24.2" customHeight="1">
      <c r="A163" s="31"/>
      <c r="B163" s="32"/>
      <c r="C163" s="193" t="s">
        <v>220</v>
      </c>
      <c r="D163" s="193" t="s">
        <v>169</v>
      </c>
      <c r="E163" s="194" t="s">
        <v>585</v>
      </c>
      <c r="F163" s="195" t="s">
        <v>586</v>
      </c>
      <c r="G163" s="196" t="s">
        <v>534</v>
      </c>
      <c r="H163" s="197">
        <v>6</v>
      </c>
      <c r="I163" s="198"/>
      <c r="J163" s="198"/>
      <c r="K163" s="199">
        <f>ROUND(P163*H163,2)</f>
        <v>0</v>
      </c>
      <c r="L163" s="200"/>
      <c r="M163" s="36"/>
      <c r="N163" s="201" t="s">
        <v>1</v>
      </c>
      <c r="O163" s="202" t="s">
        <v>37</v>
      </c>
      <c r="P163" s="203">
        <f>I163+J163</f>
        <v>0</v>
      </c>
      <c r="Q163" s="203">
        <f>ROUND(I163*H163,2)</f>
        <v>0</v>
      </c>
      <c r="R163" s="203">
        <f>ROUND(J163*H163,2)</f>
        <v>0</v>
      </c>
      <c r="S163" s="68"/>
      <c r="T163" s="204">
        <f>S163*H163</f>
        <v>0</v>
      </c>
      <c r="U163" s="204">
        <v>0</v>
      </c>
      <c r="V163" s="204">
        <f>U163*H163</f>
        <v>0</v>
      </c>
      <c r="W163" s="204">
        <v>0</v>
      </c>
      <c r="X163" s="205">
        <f>W163*H163</f>
        <v>0</v>
      </c>
      <c r="Y163" s="31"/>
      <c r="Z163" s="31"/>
      <c r="AA163" s="31"/>
      <c r="AB163" s="31"/>
      <c r="AC163" s="31"/>
      <c r="AD163" s="31"/>
      <c r="AE163" s="31"/>
      <c r="AR163" s="206" t="s">
        <v>81</v>
      </c>
      <c r="AT163" s="206" t="s">
        <v>169</v>
      </c>
      <c r="AU163" s="206" t="s">
        <v>83</v>
      </c>
      <c r="AY163" s="14" t="s">
        <v>167</v>
      </c>
      <c r="BE163" s="207">
        <f>IF(O163="základní",K163,0)</f>
        <v>0</v>
      </c>
      <c r="BF163" s="207">
        <f>IF(O163="snížená",K163,0)</f>
        <v>0</v>
      </c>
      <c r="BG163" s="207">
        <f>IF(O163="zákl. přenesená",K163,0)</f>
        <v>0</v>
      </c>
      <c r="BH163" s="207">
        <f>IF(O163="sníž. přenesená",K163,0)</f>
        <v>0</v>
      </c>
      <c r="BI163" s="207">
        <f>IF(O163="nulová",K163,0)</f>
        <v>0</v>
      </c>
      <c r="BJ163" s="14" t="s">
        <v>81</v>
      </c>
      <c r="BK163" s="207">
        <f>ROUND(P163*H163,2)</f>
        <v>0</v>
      </c>
      <c r="BL163" s="14" t="s">
        <v>81</v>
      </c>
      <c r="BM163" s="206" t="s">
        <v>1408</v>
      </c>
    </row>
    <row r="164" spans="1:65" s="2" customFormat="1" ht="39">
      <c r="A164" s="31"/>
      <c r="B164" s="32"/>
      <c r="C164" s="33"/>
      <c r="D164" s="208" t="s">
        <v>174</v>
      </c>
      <c r="E164" s="33"/>
      <c r="F164" s="209" t="s">
        <v>588</v>
      </c>
      <c r="G164" s="33"/>
      <c r="H164" s="33"/>
      <c r="I164" s="210"/>
      <c r="J164" s="210"/>
      <c r="K164" s="33"/>
      <c r="L164" s="33"/>
      <c r="M164" s="36"/>
      <c r="N164" s="211"/>
      <c r="O164" s="212"/>
      <c r="P164" s="68"/>
      <c r="Q164" s="68"/>
      <c r="R164" s="68"/>
      <c r="S164" s="68"/>
      <c r="T164" s="68"/>
      <c r="U164" s="68"/>
      <c r="V164" s="68"/>
      <c r="W164" s="68"/>
      <c r="X164" s="69"/>
      <c r="Y164" s="31"/>
      <c r="Z164" s="31"/>
      <c r="AA164" s="31"/>
      <c r="AB164" s="31"/>
      <c r="AC164" s="31"/>
      <c r="AD164" s="31"/>
      <c r="AE164" s="31"/>
      <c r="AT164" s="14" t="s">
        <v>174</v>
      </c>
      <c r="AU164" s="14" t="s">
        <v>83</v>
      </c>
    </row>
    <row r="165" spans="1:65" s="2" customFormat="1" ht="29.25">
      <c r="A165" s="31"/>
      <c r="B165" s="32"/>
      <c r="C165" s="33"/>
      <c r="D165" s="208" t="s">
        <v>512</v>
      </c>
      <c r="E165" s="33"/>
      <c r="F165" s="223" t="s">
        <v>589</v>
      </c>
      <c r="G165" s="33"/>
      <c r="H165" s="33"/>
      <c r="I165" s="210"/>
      <c r="J165" s="210"/>
      <c r="K165" s="33"/>
      <c r="L165" s="33"/>
      <c r="M165" s="36"/>
      <c r="N165" s="224"/>
      <c r="O165" s="225"/>
      <c r="P165" s="226"/>
      <c r="Q165" s="226"/>
      <c r="R165" s="226"/>
      <c r="S165" s="226"/>
      <c r="T165" s="226"/>
      <c r="U165" s="226"/>
      <c r="V165" s="226"/>
      <c r="W165" s="226"/>
      <c r="X165" s="227"/>
      <c r="Y165" s="31"/>
      <c r="Z165" s="31"/>
      <c r="AA165" s="31"/>
      <c r="AB165" s="31"/>
      <c r="AC165" s="31"/>
      <c r="AD165" s="31"/>
      <c r="AE165" s="31"/>
      <c r="AT165" s="14" t="s">
        <v>512</v>
      </c>
      <c r="AU165" s="14" t="s">
        <v>83</v>
      </c>
    </row>
    <row r="166" spans="1:65" s="2" customFormat="1" ht="6.95" customHeight="1">
      <c r="A166" s="31"/>
      <c r="B166" s="51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36"/>
      <c r="N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</row>
  </sheetData>
  <sheetProtection algorithmName="SHA-512" hashValue="XCd/46nEsxXcRkq7UTl8QYa3qUL2MFP7Fm+XMXhnykvL7iUUk9WQGINijhhgYz+zMRvZ2vbG7m3AqGF6OBEs+w==" saltValue="1YyWd10PJF2H7RJVFEhSsNvJU7ZYCsp+nDzfFy/x436z65WhKExrly0ka6oKHZ6bdFneOF2HRLFu6FWiSAE2fg==" spinCount="100000" sheet="1" objects="1" scenarios="1" formatColumns="0" formatRows="0" autoFilter="0"/>
  <autoFilter ref="C126:L165"/>
  <mergeCells count="12">
    <mergeCell ref="E119:H119"/>
    <mergeCell ref="M2:Z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T2" s="14" t="s">
        <v>130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7"/>
      <c r="AT3" s="14" t="s">
        <v>83</v>
      </c>
    </row>
    <row r="4" spans="1:46" s="1" customFormat="1" ht="24.95" customHeight="1">
      <c r="B4" s="17"/>
      <c r="D4" s="116" t="s">
        <v>131</v>
      </c>
      <c r="M4" s="17"/>
      <c r="N4" s="117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18" t="s">
        <v>17</v>
      </c>
      <c r="M6" s="17"/>
    </row>
    <row r="7" spans="1:46" s="1" customFormat="1" ht="23.25" customHeight="1">
      <c r="B7" s="17"/>
      <c r="E7" s="274" t="str">
        <f>'Rekapitulace stavby'!K6</f>
        <v>Oprava PZS na trati Staré Město u UH - Vlárský průsmyk a Kojetín - Valašské Meziříčí</v>
      </c>
      <c r="F7" s="275"/>
      <c r="G7" s="275"/>
      <c r="H7" s="275"/>
      <c r="M7" s="17"/>
    </row>
    <row r="8" spans="1:46" s="2" customFormat="1" ht="12" customHeight="1">
      <c r="A8" s="31"/>
      <c r="B8" s="36"/>
      <c r="C8" s="31"/>
      <c r="D8" s="118" t="s">
        <v>132</v>
      </c>
      <c r="E8" s="31"/>
      <c r="F8" s="31"/>
      <c r="G8" s="31"/>
      <c r="H8" s="31"/>
      <c r="I8" s="31"/>
      <c r="J8" s="31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1409</v>
      </c>
      <c r="F9" s="276"/>
      <c r="G9" s="276"/>
      <c r="H9" s="276"/>
      <c r="I9" s="31"/>
      <c r="J9" s="31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8" t="s">
        <v>19</v>
      </c>
      <c r="E11" s="31"/>
      <c r="F11" s="109" t="s">
        <v>1</v>
      </c>
      <c r="G11" s="31"/>
      <c r="H11" s="31"/>
      <c r="I11" s="118" t="s">
        <v>20</v>
      </c>
      <c r="J11" s="109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8" t="s">
        <v>21</v>
      </c>
      <c r="E12" s="31"/>
      <c r="F12" s="109" t="s">
        <v>22</v>
      </c>
      <c r="G12" s="31"/>
      <c r="H12" s="31"/>
      <c r="I12" s="118" t="s">
        <v>23</v>
      </c>
      <c r="J12" s="119">
        <f>'Rekapitulace stavby'!AN8</f>
        <v>0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24</v>
      </c>
      <c r="E14" s="31"/>
      <c r="F14" s="31"/>
      <c r="G14" s="31"/>
      <c r="H14" s="31"/>
      <c r="I14" s="118" t="s">
        <v>25</v>
      </c>
      <c r="J14" s="109" t="str">
        <f>IF('Rekapitulace stavby'!AN10="","",'Rekapitulace stavby'!AN10)</f>
        <v/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9" t="str">
        <f>IF('Rekapitulace stavby'!E11="","",'Rekapitulace stavby'!E11)</f>
        <v xml:space="preserve"> </v>
      </c>
      <c r="F15" s="31"/>
      <c r="G15" s="31"/>
      <c r="H15" s="31"/>
      <c r="I15" s="118" t="s">
        <v>26</v>
      </c>
      <c r="J15" s="109" t="str">
        <f>IF('Rekapitulace stavby'!AN11="","",'Rekapitulace stavby'!AN11)</f>
        <v/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8" t="s">
        <v>27</v>
      </c>
      <c r="E17" s="31"/>
      <c r="F17" s="31"/>
      <c r="G17" s="31"/>
      <c r="H17" s="31"/>
      <c r="I17" s="118" t="s">
        <v>25</v>
      </c>
      <c r="J17" s="27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8" t="str">
        <f>'Rekapitulace stavby'!E14</f>
        <v>Vyplň údaj</v>
      </c>
      <c r="F18" s="279"/>
      <c r="G18" s="279"/>
      <c r="H18" s="279"/>
      <c r="I18" s="118" t="s">
        <v>26</v>
      </c>
      <c r="J18" s="27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8" t="s">
        <v>29</v>
      </c>
      <c r="E20" s="31"/>
      <c r="F20" s="31"/>
      <c r="G20" s="31"/>
      <c r="H20" s="31"/>
      <c r="I20" s="118" t="s">
        <v>25</v>
      </c>
      <c r="J20" s="109" t="str">
        <f>IF('Rekapitulace stavby'!AN16="","",'Rekapitulace stavby'!AN16)</f>
        <v/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9" t="str">
        <f>IF('Rekapitulace stavby'!E17="","",'Rekapitulace stavby'!E17)</f>
        <v xml:space="preserve"> </v>
      </c>
      <c r="F21" s="31"/>
      <c r="G21" s="31"/>
      <c r="H21" s="31"/>
      <c r="I21" s="118" t="s">
        <v>26</v>
      </c>
      <c r="J21" s="109" t="str">
        <f>IF('Rekapitulace stavby'!AN17="","",'Rekapitulace stavby'!AN17)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8" t="s">
        <v>30</v>
      </c>
      <c r="E23" s="31"/>
      <c r="F23" s="31"/>
      <c r="G23" s="31"/>
      <c r="H23" s="31"/>
      <c r="I23" s="118" t="s">
        <v>25</v>
      </c>
      <c r="J23" s="109" t="str">
        <f>IF('Rekapitulace stavby'!AN19="","",'Rekapitulace stavby'!AN19)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9" t="str">
        <f>IF('Rekapitulace stavby'!E20="","",'Rekapitulace stavby'!E20)</f>
        <v xml:space="preserve"> </v>
      </c>
      <c r="F24" s="31"/>
      <c r="G24" s="31"/>
      <c r="H24" s="31"/>
      <c r="I24" s="118" t="s">
        <v>26</v>
      </c>
      <c r="J24" s="109" t="str">
        <f>IF('Rekapitulace stavby'!AN20="","",'Rekapitulace stavby'!AN20)</f>
        <v/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8" t="s">
        <v>31</v>
      </c>
      <c r="E26" s="31"/>
      <c r="F26" s="31"/>
      <c r="G26" s="31"/>
      <c r="H26" s="31"/>
      <c r="I26" s="31"/>
      <c r="J26" s="31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20"/>
      <c r="B27" s="121"/>
      <c r="C27" s="120"/>
      <c r="D27" s="120"/>
      <c r="E27" s="280" t="s">
        <v>1</v>
      </c>
      <c r="F27" s="280"/>
      <c r="G27" s="280"/>
      <c r="H27" s="280"/>
      <c r="I27" s="120"/>
      <c r="J27" s="120"/>
      <c r="K27" s="120"/>
      <c r="L27" s="120"/>
      <c r="M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3"/>
      <c r="E29" s="123"/>
      <c r="F29" s="123"/>
      <c r="G29" s="123"/>
      <c r="H29" s="123"/>
      <c r="I29" s="123"/>
      <c r="J29" s="123"/>
      <c r="K29" s="123"/>
      <c r="L29" s="123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.75">
      <c r="A30" s="31"/>
      <c r="B30" s="36"/>
      <c r="C30" s="31"/>
      <c r="D30" s="31"/>
      <c r="E30" s="118" t="s">
        <v>136</v>
      </c>
      <c r="F30" s="31"/>
      <c r="G30" s="31"/>
      <c r="H30" s="31"/>
      <c r="I30" s="31"/>
      <c r="J30" s="31"/>
      <c r="K30" s="124">
        <f>I96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6"/>
      <c r="C31" s="31"/>
      <c r="D31" s="31"/>
      <c r="E31" s="118" t="s">
        <v>137</v>
      </c>
      <c r="F31" s="31"/>
      <c r="G31" s="31"/>
      <c r="H31" s="31"/>
      <c r="I31" s="31"/>
      <c r="J31" s="31"/>
      <c r="K31" s="124">
        <f>J96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5" t="s">
        <v>32</v>
      </c>
      <c r="E32" s="31"/>
      <c r="F32" s="31"/>
      <c r="G32" s="31"/>
      <c r="H32" s="31"/>
      <c r="I32" s="31"/>
      <c r="J32" s="31"/>
      <c r="K32" s="126">
        <f>ROUND(K117, 2)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3"/>
      <c r="E33" s="123"/>
      <c r="F33" s="123"/>
      <c r="G33" s="123"/>
      <c r="H33" s="123"/>
      <c r="I33" s="123"/>
      <c r="J33" s="123"/>
      <c r="K33" s="123"/>
      <c r="L33" s="123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7" t="s">
        <v>34</v>
      </c>
      <c r="G34" s="31"/>
      <c r="H34" s="31"/>
      <c r="I34" s="127" t="s">
        <v>33</v>
      </c>
      <c r="J34" s="31"/>
      <c r="K34" s="127" t="s">
        <v>35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8" t="s">
        <v>36</v>
      </c>
      <c r="E35" s="118" t="s">
        <v>37</v>
      </c>
      <c r="F35" s="124">
        <f>ROUND((SUM(BE117:BE136)),  2)</f>
        <v>0</v>
      </c>
      <c r="G35" s="31"/>
      <c r="H35" s="31"/>
      <c r="I35" s="129">
        <v>0.21</v>
      </c>
      <c r="J35" s="31"/>
      <c r="K35" s="124">
        <f>ROUND(((SUM(BE117:BE136))*I35),  2)</f>
        <v>0</v>
      </c>
      <c r="L35" s="31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8" t="s">
        <v>38</v>
      </c>
      <c r="F36" s="124">
        <f>ROUND((SUM(BF117:BF136)),  2)</f>
        <v>0</v>
      </c>
      <c r="G36" s="31"/>
      <c r="H36" s="31"/>
      <c r="I36" s="129">
        <v>0.15</v>
      </c>
      <c r="J36" s="31"/>
      <c r="K36" s="124">
        <f>ROUND(((SUM(BF117:BF136))*I36),  2)</f>
        <v>0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8" t="s">
        <v>39</v>
      </c>
      <c r="F37" s="124">
        <f>ROUND((SUM(BG117:BG136)),  2)</f>
        <v>0</v>
      </c>
      <c r="G37" s="31"/>
      <c r="H37" s="31"/>
      <c r="I37" s="129">
        <v>0.21</v>
      </c>
      <c r="J37" s="31"/>
      <c r="K37" s="124">
        <f>0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8" t="s">
        <v>40</v>
      </c>
      <c r="F38" s="124">
        <f>ROUND((SUM(BH117:BH136)),  2)</f>
        <v>0</v>
      </c>
      <c r="G38" s="31"/>
      <c r="H38" s="31"/>
      <c r="I38" s="129">
        <v>0.15</v>
      </c>
      <c r="J38" s="31"/>
      <c r="K38" s="124">
        <f>0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41</v>
      </c>
      <c r="F39" s="124">
        <f>ROUND((SUM(BI117:BI136)),  2)</f>
        <v>0</v>
      </c>
      <c r="G39" s="31"/>
      <c r="H39" s="31"/>
      <c r="I39" s="129">
        <v>0</v>
      </c>
      <c r="J39" s="31"/>
      <c r="K39" s="124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2"/>
      <c r="K41" s="135">
        <f>SUM(K32:K39)</f>
        <v>0</v>
      </c>
      <c r="L41" s="136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M43" s="17"/>
    </row>
    <row r="44" spans="1:31" s="1" customFormat="1" ht="14.45" customHeight="1">
      <c r="B44" s="17"/>
      <c r="M44" s="17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8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138"/>
      <c r="M50" s="48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1"/>
      <c r="B61" s="36"/>
      <c r="C61" s="31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140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1"/>
      <c r="B65" s="36"/>
      <c r="C65" s="31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143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1"/>
      <c r="B76" s="36"/>
      <c r="C76" s="31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140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138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17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3.25" customHeight="1">
      <c r="A85" s="31"/>
      <c r="B85" s="32"/>
      <c r="C85" s="33"/>
      <c r="D85" s="33"/>
      <c r="E85" s="281" t="str">
        <f>E7</f>
        <v>Oprava PZS na trati Staré Město u UH - Vlárský průsmyk a Kojetín - Valašské Meziříčí</v>
      </c>
      <c r="F85" s="282"/>
      <c r="G85" s="282"/>
      <c r="H85" s="282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132</v>
      </c>
      <c r="D86" s="33"/>
      <c r="E86" s="33"/>
      <c r="F86" s="33"/>
      <c r="G86" s="33"/>
      <c r="H86" s="33"/>
      <c r="I86" s="33"/>
      <c r="J86" s="33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4" t="str">
        <f>E9</f>
        <v>VON - Vedlejší a ostatní náklady</v>
      </c>
      <c r="F87" s="283"/>
      <c r="G87" s="283"/>
      <c r="H87" s="283"/>
      <c r="I87" s="33"/>
      <c r="J87" s="33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21</v>
      </c>
      <c r="D89" s="33"/>
      <c r="E89" s="33"/>
      <c r="F89" s="24" t="str">
        <f>F12</f>
        <v xml:space="preserve"> </v>
      </c>
      <c r="G89" s="33"/>
      <c r="H89" s="33"/>
      <c r="I89" s="26" t="s">
        <v>23</v>
      </c>
      <c r="J89" s="63">
        <f>IF(J12="","",J12)</f>
        <v>0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30</v>
      </c>
      <c r="J92" s="29" t="str">
        <f>E24</f>
        <v xml:space="preserve"> 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8" t="s">
        <v>139</v>
      </c>
      <c r="D94" s="149"/>
      <c r="E94" s="149"/>
      <c r="F94" s="149"/>
      <c r="G94" s="149"/>
      <c r="H94" s="149"/>
      <c r="I94" s="150" t="s">
        <v>140</v>
      </c>
      <c r="J94" s="150" t="s">
        <v>141</v>
      </c>
      <c r="K94" s="150" t="s">
        <v>142</v>
      </c>
      <c r="L94" s="149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1" t="s">
        <v>143</v>
      </c>
      <c r="D96" s="33"/>
      <c r="E96" s="33"/>
      <c r="F96" s="33"/>
      <c r="G96" s="33"/>
      <c r="H96" s="33"/>
      <c r="I96" s="81">
        <f>Q117</f>
        <v>0</v>
      </c>
      <c r="J96" s="81">
        <f>R117</f>
        <v>0</v>
      </c>
      <c r="K96" s="81">
        <f>K117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144</v>
      </c>
    </row>
    <row r="97" spans="1:31" s="9" customFormat="1" ht="24.95" customHeight="1">
      <c r="B97" s="152"/>
      <c r="C97" s="153"/>
      <c r="D97" s="154" t="s">
        <v>1410</v>
      </c>
      <c r="E97" s="155"/>
      <c r="F97" s="155"/>
      <c r="G97" s="155"/>
      <c r="H97" s="155"/>
      <c r="I97" s="156">
        <f>Q118</f>
        <v>0</v>
      </c>
      <c r="J97" s="156">
        <f>R118</f>
        <v>0</v>
      </c>
      <c r="K97" s="156">
        <f>K118</f>
        <v>0</v>
      </c>
      <c r="L97" s="153"/>
      <c r="M97" s="157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148</v>
      </c>
      <c r="D104" s="33"/>
      <c r="E104" s="33"/>
      <c r="F104" s="33"/>
      <c r="G104" s="33"/>
      <c r="H104" s="33"/>
      <c r="I104" s="33"/>
      <c r="J104" s="33"/>
      <c r="K104" s="33"/>
      <c r="L104" s="33"/>
      <c r="M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17</v>
      </c>
      <c r="D106" s="33"/>
      <c r="E106" s="33"/>
      <c r="F106" s="33"/>
      <c r="G106" s="33"/>
      <c r="H106" s="33"/>
      <c r="I106" s="33"/>
      <c r="J106" s="33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3.25" customHeight="1">
      <c r="A107" s="31"/>
      <c r="B107" s="32"/>
      <c r="C107" s="33"/>
      <c r="D107" s="33"/>
      <c r="E107" s="281" t="str">
        <f>E7</f>
        <v>Oprava PZS na trati Staré Město u UH - Vlárský průsmyk a Kojetín - Valašské Meziříčí</v>
      </c>
      <c r="F107" s="282"/>
      <c r="G107" s="282"/>
      <c r="H107" s="282"/>
      <c r="I107" s="33"/>
      <c r="J107" s="33"/>
      <c r="K107" s="33"/>
      <c r="L107" s="33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132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34" t="str">
        <f>E9</f>
        <v>VON - Vedlejší a ostatní náklady</v>
      </c>
      <c r="F109" s="283"/>
      <c r="G109" s="283"/>
      <c r="H109" s="283"/>
      <c r="I109" s="33"/>
      <c r="J109" s="33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21</v>
      </c>
      <c r="D111" s="33"/>
      <c r="E111" s="33"/>
      <c r="F111" s="24" t="str">
        <f>F12</f>
        <v xml:space="preserve"> </v>
      </c>
      <c r="G111" s="33"/>
      <c r="H111" s="33"/>
      <c r="I111" s="26" t="s">
        <v>23</v>
      </c>
      <c r="J111" s="63">
        <f>IF(J12="","",J12)</f>
        <v>0</v>
      </c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24</v>
      </c>
      <c r="D113" s="33"/>
      <c r="E113" s="33"/>
      <c r="F113" s="24" t="str">
        <f>E15</f>
        <v xml:space="preserve"> </v>
      </c>
      <c r="G113" s="33"/>
      <c r="H113" s="33"/>
      <c r="I113" s="26" t="s">
        <v>29</v>
      </c>
      <c r="J113" s="29" t="str">
        <f>E21</f>
        <v xml:space="preserve"> </v>
      </c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27</v>
      </c>
      <c r="D114" s="33"/>
      <c r="E114" s="33"/>
      <c r="F114" s="24" t="str">
        <f>IF(E18="","",E18)</f>
        <v>Vyplň údaj</v>
      </c>
      <c r="G114" s="33"/>
      <c r="H114" s="33"/>
      <c r="I114" s="26" t="s">
        <v>30</v>
      </c>
      <c r="J114" s="29" t="str">
        <f>E24</f>
        <v xml:space="preserve"> </v>
      </c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63"/>
      <c r="B116" s="164"/>
      <c r="C116" s="165" t="s">
        <v>149</v>
      </c>
      <c r="D116" s="166" t="s">
        <v>57</v>
      </c>
      <c r="E116" s="166" t="s">
        <v>53</v>
      </c>
      <c r="F116" s="166" t="s">
        <v>54</v>
      </c>
      <c r="G116" s="166" t="s">
        <v>150</v>
      </c>
      <c r="H116" s="166" t="s">
        <v>151</v>
      </c>
      <c r="I116" s="166" t="s">
        <v>152</v>
      </c>
      <c r="J116" s="166" t="s">
        <v>153</v>
      </c>
      <c r="K116" s="167" t="s">
        <v>142</v>
      </c>
      <c r="L116" s="168" t="s">
        <v>154</v>
      </c>
      <c r="M116" s="169"/>
      <c r="N116" s="72" t="s">
        <v>1</v>
      </c>
      <c r="O116" s="73" t="s">
        <v>36</v>
      </c>
      <c r="P116" s="73" t="s">
        <v>155</v>
      </c>
      <c r="Q116" s="73" t="s">
        <v>156</v>
      </c>
      <c r="R116" s="73" t="s">
        <v>157</v>
      </c>
      <c r="S116" s="73" t="s">
        <v>158</v>
      </c>
      <c r="T116" s="73" t="s">
        <v>159</v>
      </c>
      <c r="U116" s="73" t="s">
        <v>160</v>
      </c>
      <c r="V116" s="73" t="s">
        <v>161</v>
      </c>
      <c r="W116" s="73" t="s">
        <v>162</v>
      </c>
      <c r="X116" s="74" t="s">
        <v>163</v>
      </c>
      <c r="Y116" s="163"/>
      <c r="Z116" s="163"/>
      <c r="AA116" s="163"/>
      <c r="AB116" s="163"/>
      <c r="AC116" s="163"/>
      <c r="AD116" s="163"/>
      <c r="AE116" s="163"/>
    </row>
    <row r="117" spans="1:65" s="2" customFormat="1" ht="22.9" customHeight="1">
      <c r="A117" s="31"/>
      <c r="B117" s="32"/>
      <c r="C117" s="79" t="s">
        <v>164</v>
      </c>
      <c r="D117" s="33"/>
      <c r="E117" s="33"/>
      <c r="F117" s="33"/>
      <c r="G117" s="33"/>
      <c r="H117" s="33"/>
      <c r="I117" s="33"/>
      <c r="J117" s="33"/>
      <c r="K117" s="170">
        <f>BK117</f>
        <v>0</v>
      </c>
      <c r="L117" s="33"/>
      <c r="M117" s="36"/>
      <c r="N117" s="75"/>
      <c r="O117" s="171"/>
      <c r="P117" s="76"/>
      <c r="Q117" s="172">
        <f>Q118</f>
        <v>0</v>
      </c>
      <c r="R117" s="172">
        <f>R118</f>
        <v>0</v>
      </c>
      <c r="S117" s="76"/>
      <c r="T117" s="173">
        <f>T118</f>
        <v>0</v>
      </c>
      <c r="U117" s="76"/>
      <c r="V117" s="173">
        <f>V118</f>
        <v>0</v>
      </c>
      <c r="W117" s="76"/>
      <c r="X117" s="174">
        <f>X118</f>
        <v>0</v>
      </c>
      <c r="Y117" s="31"/>
      <c r="Z117" s="31"/>
      <c r="AA117" s="31"/>
      <c r="AB117" s="31"/>
      <c r="AC117" s="31"/>
      <c r="AD117" s="31"/>
      <c r="AE117" s="31"/>
      <c r="AT117" s="14" t="s">
        <v>73</v>
      </c>
      <c r="AU117" s="14" t="s">
        <v>144</v>
      </c>
      <c r="BK117" s="175">
        <f>BK118</f>
        <v>0</v>
      </c>
    </row>
    <row r="118" spans="1:65" s="12" customFormat="1" ht="25.9" customHeight="1">
      <c r="B118" s="176"/>
      <c r="C118" s="177"/>
      <c r="D118" s="178" t="s">
        <v>73</v>
      </c>
      <c r="E118" s="179" t="s">
        <v>1411</v>
      </c>
      <c r="F118" s="179" t="s">
        <v>1412</v>
      </c>
      <c r="G118" s="177"/>
      <c r="H118" s="177"/>
      <c r="I118" s="180"/>
      <c r="J118" s="180"/>
      <c r="K118" s="181">
        <f>BK118</f>
        <v>0</v>
      </c>
      <c r="L118" s="177"/>
      <c r="M118" s="182"/>
      <c r="N118" s="183"/>
      <c r="O118" s="184"/>
      <c r="P118" s="184"/>
      <c r="Q118" s="185">
        <f>SUM(Q119:Q136)</f>
        <v>0</v>
      </c>
      <c r="R118" s="185">
        <f>SUM(R119:R136)</f>
        <v>0</v>
      </c>
      <c r="S118" s="184"/>
      <c r="T118" s="186">
        <f>SUM(T119:T136)</f>
        <v>0</v>
      </c>
      <c r="U118" s="184"/>
      <c r="V118" s="186">
        <f>SUM(V119:V136)</f>
        <v>0</v>
      </c>
      <c r="W118" s="184"/>
      <c r="X118" s="187">
        <f>SUM(X119:X136)</f>
        <v>0</v>
      </c>
      <c r="AR118" s="188" t="s">
        <v>186</v>
      </c>
      <c r="AT118" s="189" t="s">
        <v>73</v>
      </c>
      <c r="AU118" s="189" t="s">
        <v>74</v>
      </c>
      <c r="AY118" s="188" t="s">
        <v>167</v>
      </c>
      <c r="BK118" s="190">
        <f>SUM(BK119:BK136)</f>
        <v>0</v>
      </c>
    </row>
    <row r="119" spans="1:65" s="2" customFormat="1" ht="14.45" customHeight="1">
      <c r="A119" s="31"/>
      <c r="B119" s="32"/>
      <c r="C119" s="193" t="s">
        <v>81</v>
      </c>
      <c r="D119" s="193" t="s">
        <v>169</v>
      </c>
      <c r="E119" s="194" t="s">
        <v>1413</v>
      </c>
      <c r="F119" s="195" t="s">
        <v>1414</v>
      </c>
      <c r="G119" s="196" t="s">
        <v>1415</v>
      </c>
      <c r="H119" s="228"/>
      <c r="I119" s="198"/>
      <c r="J119" s="198"/>
      <c r="K119" s="199">
        <f>ROUND(P119*H119,2)</f>
        <v>0</v>
      </c>
      <c r="L119" s="200"/>
      <c r="M119" s="36"/>
      <c r="N119" s="201" t="s">
        <v>1</v>
      </c>
      <c r="O119" s="202" t="s">
        <v>37</v>
      </c>
      <c r="P119" s="203">
        <f>I119+J119</f>
        <v>0</v>
      </c>
      <c r="Q119" s="203">
        <f>ROUND(I119*H119,2)</f>
        <v>0</v>
      </c>
      <c r="R119" s="203">
        <f>ROUND(J119*H119,2)</f>
        <v>0</v>
      </c>
      <c r="S119" s="68"/>
      <c r="T119" s="204">
        <f>S119*H119</f>
        <v>0</v>
      </c>
      <c r="U119" s="204">
        <v>0</v>
      </c>
      <c r="V119" s="204">
        <f>U119*H119</f>
        <v>0</v>
      </c>
      <c r="W119" s="204">
        <v>0</v>
      </c>
      <c r="X119" s="205">
        <f>W119*H119</f>
        <v>0</v>
      </c>
      <c r="Y119" s="31"/>
      <c r="Z119" s="31"/>
      <c r="AA119" s="31"/>
      <c r="AB119" s="31"/>
      <c r="AC119" s="31"/>
      <c r="AD119" s="31"/>
      <c r="AE119" s="31"/>
      <c r="AR119" s="206" t="s">
        <v>182</v>
      </c>
      <c r="AT119" s="206" t="s">
        <v>169</v>
      </c>
      <c r="AU119" s="206" t="s">
        <v>81</v>
      </c>
      <c r="AY119" s="14" t="s">
        <v>167</v>
      </c>
      <c r="BE119" s="207">
        <f>IF(O119="základní",K119,0)</f>
        <v>0</v>
      </c>
      <c r="BF119" s="207">
        <f>IF(O119="snížená",K119,0)</f>
        <v>0</v>
      </c>
      <c r="BG119" s="207">
        <f>IF(O119="zákl. přenesená",K119,0)</f>
        <v>0</v>
      </c>
      <c r="BH119" s="207">
        <f>IF(O119="sníž. přenesená",K119,0)</f>
        <v>0</v>
      </c>
      <c r="BI119" s="207">
        <f>IF(O119="nulová",K119,0)</f>
        <v>0</v>
      </c>
      <c r="BJ119" s="14" t="s">
        <v>81</v>
      </c>
      <c r="BK119" s="207">
        <f>ROUND(P119*H119,2)</f>
        <v>0</v>
      </c>
      <c r="BL119" s="14" t="s">
        <v>182</v>
      </c>
      <c r="BM119" s="206" t="s">
        <v>1416</v>
      </c>
    </row>
    <row r="120" spans="1:65" s="2" customFormat="1" ht="11.25">
      <c r="A120" s="31"/>
      <c r="B120" s="32"/>
      <c r="C120" s="33"/>
      <c r="D120" s="208" t="s">
        <v>174</v>
      </c>
      <c r="E120" s="33"/>
      <c r="F120" s="209" t="s">
        <v>1414</v>
      </c>
      <c r="G120" s="33"/>
      <c r="H120" s="33"/>
      <c r="I120" s="210"/>
      <c r="J120" s="210"/>
      <c r="K120" s="33"/>
      <c r="L120" s="33"/>
      <c r="M120" s="36"/>
      <c r="N120" s="211"/>
      <c r="O120" s="212"/>
      <c r="P120" s="68"/>
      <c r="Q120" s="68"/>
      <c r="R120" s="68"/>
      <c r="S120" s="68"/>
      <c r="T120" s="68"/>
      <c r="U120" s="68"/>
      <c r="V120" s="68"/>
      <c r="W120" s="68"/>
      <c r="X120" s="69"/>
      <c r="Y120" s="31"/>
      <c r="Z120" s="31"/>
      <c r="AA120" s="31"/>
      <c r="AB120" s="31"/>
      <c r="AC120" s="31"/>
      <c r="AD120" s="31"/>
      <c r="AE120" s="31"/>
      <c r="AT120" s="14" t="s">
        <v>174</v>
      </c>
      <c r="AU120" s="14" t="s">
        <v>81</v>
      </c>
    </row>
    <row r="121" spans="1:65" s="2" customFormat="1" ht="14.45" customHeight="1">
      <c r="A121" s="31"/>
      <c r="B121" s="32"/>
      <c r="C121" s="193" t="s">
        <v>83</v>
      </c>
      <c r="D121" s="193" t="s">
        <v>169</v>
      </c>
      <c r="E121" s="194" t="s">
        <v>1417</v>
      </c>
      <c r="F121" s="195" t="s">
        <v>1418</v>
      </c>
      <c r="G121" s="196" t="s">
        <v>1415</v>
      </c>
      <c r="H121" s="228"/>
      <c r="I121" s="198"/>
      <c r="J121" s="198"/>
      <c r="K121" s="199">
        <f>ROUND(P121*H121,2)</f>
        <v>0</v>
      </c>
      <c r="L121" s="200"/>
      <c r="M121" s="36"/>
      <c r="N121" s="201" t="s">
        <v>1</v>
      </c>
      <c r="O121" s="202" t="s">
        <v>37</v>
      </c>
      <c r="P121" s="203">
        <f>I121+J121</f>
        <v>0</v>
      </c>
      <c r="Q121" s="203">
        <f>ROUND(I121*H121,2)</f>
        <v>0</v>
      </c>
      <c r="R121" s="203">
        <f>ROUND(J121*H121,2)</f>
        <v>0</v>
      </c>
      <c r="S121" s="68"/>
      <c r="T121" s="204">
        <f>S121*H121</f>
        <v>0</v>
      </c>
      <c r="U121" s="204">
        <v>0</v>
      </c>
      <c r="V121" s="204">
        <f>U121*H121</f>
        <v>0</v>
      </c>
      <c r="W121" s="204">
        <v>0</v>
      </c>
      <c r="X121" s="205">
        <f>W121*H121</f>
        <v>0</v>
      </c>
      <c r="Y121" s="31"/>
      <c r="Z121" s="31"/>
      <c r="AA121" s="31"/>
      <c r="AB121" s="31"/>
      <c r="AC121" s="31"/>
      <c r="AD121" s="31"/>
      <c r="AE121" s="31"/>
      <c r="AR121" s="206" t="s">
        <v>182</v>
      </c>
      <c r="AT121" s="206" t="s">
        <v>169</v>
      </c>
      <c r="AU121" s="206" t="s">
        <v>81</v>
      </c>
      <c r="AY121" s="14" t="s">
        <v>167</v>
      </c>
      <c r="BE121" s="207">
        <f>IF(O121="základní",K121,0)</f>
        <v>0</v>
      </c>
      <c r="BF121" s="207">
        <f>IF(O121="snížená",K121,0)</f>
        <v>0</v>
      </c>
      <c r="BG121" s="207">
        <f>IF(O121="zákl. přenesená",K121,0)</f>
        <v>0</v>
      </c>
      <c r="BH121" s="207">
        <f>IF(O121="sníž. přenesená",K121,0)</f>
        <v>0</v>
      </c>
      <c r="BI121" s="207">
        <f>IF(O121="nulová",K121,0)</f>
        <v>0</v>
      </c>
      <c r="BJ121" s="14" t="s">
        <v>81</v>
      </c>
      <c r="BK121" s="207">
        <f>ROUND(P121*H121,2)</f>
        <v>0</v>
      </c>
      <c r="BL121" s="14" t="s">
        <v>182</v>
      </c>
      <c r="BM121" s="206" t="s">
        <v>1419</v>
      </c>
    </row>
    <row r="122" spans="1:65" s="2" customFormat="1" ht="11.25">
      <c r="A122" s="31"/>
      <c r="B122" s="32"/>
      <c r="C122" s="33"/>
      <c r="D122" s="208" t="s">
        <v>174</v>
      </c>
      <c r="E122" s="33"/>
      <c r="F122" s="209" t="s">
        <v>1418</v>
      </c>
      <c r="G122" s="33"/>
      <c r="H122" s="33"/>
      <c r="I122" s="210"/>
      <c r="J122" s="210"/>
      <c r="K122" s="33"/>
      <c r="L122" s="33"/>
      <c r="M122" s="36"/>
      <c r="N122" s="211"/>
      <c r="O122" s="212"/>
      <c r="P122" s="68"/>
      <c r="Q122" s="68"/>
      <c r="R122" s="68"/>
      <c r="S122" s="68"/>
      <c r="T122" s="68"/>
      <c r="U122" s="68"/>
      <c r="V122" s="68"/>
      <c r="W122" s="68"/>
      <c r="X122" s="69"/>
      <c r="Y122" s="31"/>
      <c r="Z122" s="31"/>
      <c r="AA122" s="31"/>
      <c r="AB122" s="31"/>
      <c r="AC122" s="31"/>
      <c r="AD122" s="31"/>
      <c r="AE122" s="31"/>
      <c r="AT122" s="14" t="s">
        <v>174</v>
      </c>
      <c r="AU122" s="14" t="s">
        <v>81</v>
      </c>
    </row>
    <row r="123" spans="1:65" s="2" customFormat="1" ht="24.2" customHeight="1">
      <c r="A123" s="31"/>
      <c r="B123" s="32"/>
      <c r="C123" s="193" t="s">
        <v>178</v>
      </c>
      <c r="D123" s="193" t="s">
        <v>169</v>
      </c>
      <c r="E123" s="194" t="s">
        <v>1420</v>
      </c>
      <c r="F123" s="195" t="s">
        <v>1421</v>
      </c>
      <c r="G123" s="196" t="s">
        <v>1415</v>
      </c>
      <c r="H123" s="228"/>
      <c r="I123" s="198"/>
      <c r="J123" s="198"/>
      <c r="K123" s="199">
        <f>ROUND(P123*H123,2)</f>
        <v>0</v>
      </c>
      <c r="L123" s="200"/>
      <c r="M123" s="36"/>
      <c r="N123" s="201" t="s">
        <v>1</v>
      </c>
      <c r="O123" s="202" t="s">
        <v>37</v>
      </c>
      <c r="P123" s="203">
        <f>I123+J123</f>
        <v>0</v>
      </c>
      <c r="Q123" s="203">
        <f>ROUND(I123*H123,2)</f>
        <v>0</v>
      </c>
      <c r="R123" s="203">
        <f>ROUND(J123*H123,2)</f>
        <v>0</v>
      </c>
      <c r="S123" s="68"/>
      <c r="T123" s="204">
        <f>S123*H123</f>
        <v>0</v>
      </c>
      <c r="U123" s="204">
        <v>0</v>
      </c>
      <c r="V123" s="204">
        <f>U123*H123</f>
        <v>0</v>
      </c>
      <c r="W123" s="204">
        <v>0</v>
      </c>
      <c r="X123" s="205">
        <f>W123*H123</f>
        <v>0</v>
      </c>
      <c r="Y123" s="31"/>
      <c r="Z123" s="31"/>
      <c r="AA123" s="31"/>
      <c r="AB123" s="31"/>
      <c r="AC123" s="31"/>
      <c r="AD123" s="31"/>
      <c r="AE123" s="31"/>
      <c r="AR123" s="206" t="s">
        <v>182</v>
      </c>
      <c r="AT123" s="206" t="s">
        <v>169</v>
      </c>
      <c r="AU123" s="206" t="s">
        <v>81</v>
      </c>
      <c r="AY123" s="14" t="s">
        <v>167</v>
      </c>
      <c r="BE123" s="207">
        <f>IF(O123="základní",K123,0)</f>
        <v>0</v>
      </c>
      <c r="BF123" s="207">
        <f>IF(O123="snížená",K123,0)</f>
        <v>0</v>
      </c>
      <c r="BG123" s="207">
        <f>IF(O123="zákl. přenesená",K123,0)</f>
        <v>0</v>
      </c>
      <c r="BH123" s="207">
        <f>IF(O123="sníž. přenesená",K123,0)</f>
        <v>0</v>
      </c>
      <c r="BI123" s="207">
        <f>IF(O123="nulová",K123,0)</f>
        <v>0</v>
      </c>
      <c r="BJ123" s="14" t="s">
        <v>81</v>
      </c>
      <c r="BK123" s="207">
        <f>ROUND(P123*H123,2)</f>
        <v>0</v>
      </c>
      <c r="BL123" s="14" t="s">
        <v>182</v>
      </c>
      <c r="BM123" s="206" t="s">
        <v>1422</v>
      </c>
    </row>
    <row r="124" spans="1:65" s="2" customFormat="1" ht="11.25">
      <c r="A124" s="31"/>
      <c r="B124" s="32"/>
      <c r="C124" s="33"/>
      <c r="D124" s="208" t="s">
        <v>174</v>
      </c>
      <c r="E124" s="33"/>
      <c r="F124" s="209" t="s">
        <v>1421</v>
      </c>
      <c r="G124" s="33"/>
      <c r="H124" s="33"/>
      <c r="I124" s="210"/>
      <c r="J124" s="210"/>
      <c r="K124" s="33"/>
      <c r="L124" s="33"/>
      <c r="M124" s="36"/>
      <c r="N124" s="211"/>
      <c r="O124" s="212"/>
      <c r="P124" s="68"/>
      <c r="Q124" s="68"/>
      <c r="R124" s="68"/>
      <c r="S124" s="68"/>
      <c r="T124" s="68"/>
      <c r="U124" s="68"/>
      <c r="V124" s="68"/>
      <c r="W124" s="68"/>
      <c r="X124" s="69"/>
      <c r="Y124" s="31"/>
      <c r="Z124" s="31"/>
      <c r="AA124" s="31"/>
      <c r="AB124" s="31"/>
      <c r="AC124" s="31"/>
      <c r="AD124" s="31"/>
      <c r="AE124" s="31"/>
      <c r="AT124" s="14" t="s">
        <v>174</v>
      </c>
      <c r="AU124" s="14" t="s">
        <v>81</v>
      </c>
    </row>
    <row r="125" spans="1:65" s="2" customFormat="1" ht="24.2" customHeight="1">
      <c r="A125" s="31"/>
      <c r="B125" s="32"/>
      <c r="C125" s="193" t="s">
        <v>182</v>
      </c>
      <c r="D125" s="193" t="s">
        <v>169</v>
      </c>
      <c r="E125" s="194" t="s">
        <v>1423</v>
      </c>
      <c r="F125" s="195" t="s">
        <v>1424</v>
      </c>
      <c r="G125" s="196" t="s">
        <v>1415</v>
      </c>
      <c r="H125" s="228"/>
      <c r="I125" s="198"/>
      <c r="J125" s="198"/>
      <c r="K125" s="199">
        <f>ROUND(P125*H125,2)</f>
        <v>0</v>
      </c>
      <c r="L125" s="200"/>
      <c r="M125" s="36"/>
      <c r="N125" s="201" t="s">
        <v>1</v>
      </c>
      <c r="O125" s="202" t="s">
        <v>37</v>
      </c>
      <c r="P125" s="203">
        <f>I125+J125</f>
        <v>0</v>
      </c>
      <c r="Q125" s="203">
        <f>ROUND(I125*H125,2)</f>
        <v>0</v>
      </c>
      <c r="R125" s="203">
        <f>ROUND(J125*H125,2)</f>
        <v>0</v>
      </c>
      <c r="S125" s="68"/>
      <c r="T125" s="204">
        <f>S125*H125</f>
        <v>0</v>
      </c>
      <c r="U125" s="204">
        <v>0</v>
      </c>
      <c r="V125" s="204">
        <f>U125*H125</f>
        <v>0</v>
      </c>
      <c r="W125" s="204">
        <v>0</v>
      </c>
      <c r="X125" s="205">
        <f>W125*H125</f>
        <v>0</v>
      </c>
      <c r="Y125" s="31"/>
      <c r="Z125" s="31"/>
      <c r="AA125" s="31"/>
      <c r="AB125" s="31"/>
      <c r="AC125" s="31"/>
      <c r="AD125" s="31"/>
      <c r="AE125" s="31"/>
      <c r="AR125" s="206" t="s">
        <v>182</v>
      </c>
      <c r="AT125" s="206" t="s">
        <v>169</v>
      </c>
      <c r="AU125" s="206" t="s">
        <v>81</v>
      </c>
      <c r="AY125" s="14" t="s">
        <v>167</v>
      </c>
      <c r="BE125" s="207">
        <f>IF(O125="základní",K125,0)</f>
        <v>0</v>
      </c>
      <c r="BF125" s="207">
        <f>IF(O125="snížená",K125,0)</f>
        <v>0</v>
      </c>
      <c r="BG125" s="207">
        <f>IF(O125="zákl. přenesená",K125,0)</f>
        <v>0</v>
      </c>
      <c r="BH125" s="207">
        <f>IF(O125="sníž. přenesená",K125,0)</f>
        <v>0</v>
      </c>
      <c r="BI125" s="207">
        <f>IF(O125="nulová",K125,0)</f>
        <v>0</v>
      </c>
      <c r="BJ125" s="14" t="s">
        <v>81</v>
      </c>
      <c r="BK125" s="207">
        <f>ROUND(P125*H125,2)</f>
        <v>0</v>
      </c>
      <c r="BL125" s="14" t="s">
        <v>182</v>
      </c>
      <c r="BM125" s="206" t="s">
        <v>1425</v>
      </c>
    </row>
    <row r="126" spans="1:65" s="2" customFormat="1" ht="19.5">
      <c r="A126" s="31"/>
      <c r="B126" s="32"/>
      <c r="C126" s="33"/>
      <c r="D126" s="208" t="s">
        <v>174</v>
      </c>
      <c r="E126" s="33"/>
      <c r="F126" s="209" t="s">
        <v>1424</v>
      </c>
      <c r="G126" s="33"/>
      <c r="H126" s="33"/>
      <c r="I126" s="210"/>
      <c r="J126" s="210"/>
      <c r="K126" s="33"/>
      <c r="L126" s="33"/>
      <c r="M126" s="36"/>
      <c r="N126" s="211"/>
      <c r="O126" s="212"/>
      <c r="P126" s="68"/>
      <c r="Q126" s="68"/>
      <c r="R126" s="68"/>
      <c r="S126" s="68"/>
      <c r="T126" s="68"/>
      <c r="U126" s="68"/>
      <c r="V126" s="68"/>
      <c r="W126" s="68"/>
      <c r="X126" s="69"/>
      <c r="Y126" s="31"/>
      <c r="Z126" s="31"/>
      <c r="AA126" s="31"/>
      <c r="AB126" s="31"/>
      <c r="AC126" s="31"/>
      <c r="AD126" s="31"/>
      <c r="AE126" s="31"/>
      <c r="AT126" s="14" t="s">
        <v>174</v>
      </c>
      <c r="AU126" s="14" t="s">
        <v>81</v>
      </c>
    </row>
    <row r="127" spans="1:65" s="2" customFormat="1" ht="37.9" customHeight="1">
      <c r="A127" s="31"/>
      <c r="B127" s="32"/>
      <c r="C127" s="193" t="s">
        <v>186</v>
      </c>
      <c r="D127" s="193" t="s">
        <v>169</v>
      </c>
      <c r="E127" s="194" t="s">
        <v>1426</v>
      </c>
      <c r="F127" s="195" t="s">
        <v>1427</v>
      </c>
      <c r="G127" s="196" t="s">
        <v>1415</v>
      </c>
      <c r="H127" s="228"/>
      <c r="I127" s="198"/>
      <c r="J127" s="198"/>
      <c r="K127" s="199">
        <f>ROUND(P127*H127,2)</f>
        <v>0</v>
      </c>
      <c r="L127" s="200"/>
      <c r="M127" s="36"/>
      <c r="N127" s="201" t="s">
        <v>1</v>
      </c>
      <c r="O127" s="202" t="s">
        <v>37</v>
      </c>
      <c r="P127" s="203">
        <f>I127+J127</f>
        <v>0</v>
      </c>
      <c r="Q127" s="203">
        <f>ROUND(I127*H127,2)</f>
        <v>0</v>
      </c>
      <c r="R127" s="203">
        <f>ROUND(J127*H127,2)</f>
        <v>0</v>
      </c>
      <c r="S127" s="68"/>
      <c r="T127" s="204">
        <f>S127*H127</f>
        <v>0</v>
      </c>
      <c r="U127" s="204">
        <v>0</v>
      </c>
      <c r="V127" s="204">
        <f>U127*H127</f>
        <v>0</v>
      </c>
      <c r="W127" s="204">
        <v>0</v>
      </c>
      <c r="X127" s="205">
        <f>W127*H127</f>
        <v>0</v>
      </c>
      <c r="Y127" s="31"/>
      <c r="Z127" s="31"/>
      <c r="AA127" s="31"/>
      <c r="AB127" s="31"/>
      <c r="AC127" s="31"/>
      <c r="AD127" s="31"/>
      <c r="AE127" s="31"/>
      <c r="AR127" s="206" t="s">
        <v>182</v>
      </c>
      <c r="AT127" s="206" t="s">
        <v>169</v>
      </c>
      <c r="AU127" s="206" t="s">
        <v>81</v>
      </c>
      <c r="AY127" s="14" t="s">
        <v>167</v>
      </c>
      <c r="BE127" s="207">
        <f>IF(O127="základní",K127,0)</f>
        <v>0</v>
      </c>
      <c r="BF127" s="207">
        <f>IF(O127="snížená",K127,0)</f>
        <v>0</v>
      </c>
      <c r="BG127" s="207">
        <f>IF(O127="zákl. přenesená",K127,0)</f>
        <v>0</v>
      </c>
      <c r="BH127" s="207">
        <f>IF(O127="sníž. přenesená",K127,0)</f>
        <v>0</v>
      </c>
      <c r="BI127" s="207">
        <f>IF(O127="nulová",K127,0)</f>
        <v>0</v>
      </c>
      <c r="BJ127" s="14" t="s">
        <v>81</v>
      </c>
      <c r="BK127" s="207">
        <f>ROUND(P127*H127,2)</f>
        <v>0</v>
      </c>
      <c r="BL127" s="14" t="s">
        <v>182</v>
      </c>
      <c r="BM127" s="206" t="s">
        <v>1428</v>
      </c>
    </row>
    <row r="128" spans="1:65" s="2" customFormat="1" ht="58.5">
      <c r="A128" s="31"/>
      <c r="B128" s="32"/>
      <c r="C128" s="33"/>
      <c r="D128" s="208" t="s">
        <v>174</v>
      </c>
      <c r="E128" s="33"/>
      <c r="F128" s="209" t="s">
        <v>1429</v>
      </c>
      <c r="G128" s="33"/>
      <c r="H128" s="33"/>
      <c r="I128" s="210"/>
      <c r="J128" s="210"/>
      <c r="K128" s="33"/>
      <c r="L128" s="33"/>
      <c r="M128" s="36"/>
      <c r="N128" s="211"/>
      <c r="O128" s="212"/>
      <c r="P128" s="68"/>
      <c r="Q128" s="68"/>
      <c r="R128" s="68"/>
      <c r="S128" s="68"/>
      <c r="T128" s="68"/>
      <c r="U128" s="68"/>
      <c r="V128" s="68"/>
      <c r="W128" s="68"/>
      <c r="X128" s="69"/>
      <c r="Y128" s="31"/>
      <c r="Z128" s="31"/>
      <c r="AA128" s="31"/>
      <c r="AB128" s="31"/>
      <c r="AC128" s="31"/>
      <c r="AD128" s="31"/>
      <c r="AE128" s="31"/>
      <c r="AT128" s="14" t="s">
        <v>174</v>
      </c>
      <c r="AU128" s="14" t="s">
        <v>81</v>
      </c>
    </row>
    <row r="129" spans="1:65" s="2" customFormat="1" ht="48.75">
      <c r="A129" s="31"/>
      <c r="B129" s="32"/>
      <c r="C129" s="33"/>
      <c r="D129" s="208" t="s">
        <v>512</v>
      </c>
      <c r="E129" s="33"/>
      <c r="F129" s="223" t="s">
        <v>1430</v>
      </c>
      <c r="G129" s="33"/>
      <c r="H129" s="33"/>
      <c r="I129" s="210"/>
      <c r="J129" s="210"/>
      <c r="K129" s="33"/>
      <c r="L129" s="33"/>
      <c r="M129" s="36"/>
      <c r="N129" s="211"/>
      <c r="O129" s="212"/>
      <c r="P129" s="68"/>
      <c r="Q129" s="68"/>
      <c r="R129" s="68"/>
      <c r="S129" s="68"/>
      <c r="T129" s="68"/>
      <c r="U129" s="68"/>
      <c r="V129" s="68"/>
      <c r="W129" s="68"/>
      <c r="X129" s="69"/>
      <c r="Y129" s="31"/>
      <c r="Z129" s="31"/>
      <c r="AA129" s="31"/>
      <c r="AB129" s="31"/>
      <c r="AC129" s="31"/>
      <c r="AD129" s="31"/>
      <c r="AE129" s="31"/>
      <c r="AT129" s="14" t="s">
        <v>512</v>
      </c>
      <c r="AU129" s="14" t="s">
        <v>81</v>
      </c>
    </row>
    <row r="130" spans="1:65" s="2" customFormat="1" ht="24.2" customHeight="1">
      <c r="A130" s="31"/>
      <c r="B130" s="32"/>
      <c r="C130" s="193" t="s">
        <v>190</v>
      </c>
      <c r="D130" s="193" t="s">
        <v>169</v>
      </c>
      <c r="E130" s="194" t="s">
        <v>1431</v>
      </c>
      <c r="F130" s="195" t="s">
        <v>1432</v>
      </c>
      <c r="G130" s="196" t="s">
        <v>1415</v>
      </c>
      <c r="H130" s="228"/>
      <c r="I130" s="198"/>
      <c r="J130" s="198"/>
      <c r="K130" s="199">
        <f>ROUND(P130*H130,2)</f>
        <v>0</v>
      </c>
      <c r="L130" s="200"/>
      <c r="M130" s="36"/>
      <c r="N130" s="201" t="s">
        <v>1</v>
      </c>
      <c r="O130" s="202" t="s">
        <v>37</v>
      </c>
      <c r="P130" s="203">
        <f>I130+J130</f>
        <v>0</v>
      </c>
      <c r="Q130" s="203">
        <f>ROUND(I130*H130,2)</f>
        <v>0</v>
      </c>
      <c r="R130" s="203">
        <f>ROUND(J130*H130,2)</f>
        <v>0</v>
      </c>
      <c r="S130" s="68"/>
      <c r="T130" s="204">
        <f>S130*H130</f>
        <v>0</v>
      </c>
      <c r="U130" s="204">
        <v>0</v>
      </c>
      <c r="V130" s="204">
        <f>U130*H130</f>
        <v>0</v>
      </c>
      <c r="W130" s="204">
        <v>0</v>
      </c>
      <c r="X130" s="205">
        <f>W130*H130</f>
        <v>0</v>
      </c>
      <c r="Y130" s="31"/>
      <c r="Z130" s="31"/>
      <c r="AA130" s="31"/>
      <c r="AB130" s="31"/>
      <c r="AC130" s="31"/>
      <c r="AD130" s="31"/>
      <c r="AE130" s="31"/>
      <c r="AR130" s="206" t="s">
        <v>182</v>
      </c>
      <c r="AT130" s="206" t="s">
        <v>169</v>
      </c>
      <c r="AU130" s="206" t="s">
        <v>81</v>
      </c>
      <c r="AY130" s="14" t="s">
        <v>167</v>
      </c>
      <c r="BE130" s="207">
        <f>IF(O130="základní",K130,0)</f>
        <v>0</v>
      </c>
      <c r="BF130" s="207">
        <f>IF(O130="snížená",K130,0)</f>
        <v>0</v>
      </c>
      <c r="BG130" s="207">
        <f>IF(O130="zákl. přenesená",K130,0)</f>
        <v>0</v>
      </c>
      <c r="BH130" s="207">
        <f>IF(O130="sníž. přenesená",K130,0)</f>
        <v>0</v>
      </c>
      <c r="BI130" s="207">
        <f>IF(O130="nulová",K130,0)</f>
        <v>0</v>
      </c>
      <c r="BJ130" s="14" t="s">
        <v>81</v>
      </c>
      <c r="BK130" s="207">
        <f>ROUND(P130*H130,2)</f>
        <v>0</v>
      </c>
      <c r="BL130" s="14" t="s">
        <v>182</v>
      </c>
      <c r="BM130" s="206" t="s">
        <v>1433</v>
      </c>
    </row>
    <row r="131" spans="1:65" s="2" customFormat="1" ht="58.5">
      <c r="A131" s="31"/>
      <c r="B131" s="32"/>
      <c r="C131" s="33"/>
      <c r="D131" s="208" t="s">
        <v>174</v>
      </c>
      <c r="E131" s="33"/>
      <c r="F131" s="209" t="s">
        <v>1434</v>
      </c>
      <c r="G131" s="33"/>
      <c r="H131" s="33"/>
      <c r="I131" s="210"/>
      <c r="J131" s="210"/>
      <c r="K131" s="33"/>
      <c r="L131" s="33"/>
      <c r="M131" s="36"/>
      <c r="N131" s="211"/>
      <c r="O131" s="212"/>
      <c r="P131" s="68"/>
      <c r="Q131" s="68"/>
      <c r="R131" s="68"/>
      <c r="S131" s="68"/>
      <c r="T131" s="68"/>
      <c r="U131" s="68"/>
      <c r="V131" s="68"/>
      <c r="W131" s="68"/>
      <c r="X131" s="69"/>
      <c r="Y131" s="31"/>
      <c r="Z131" s="31"/>
      <c r="AA131" s="31"/>
      <c r="AB131" s="31"/>
      <c r="AC131" s="31"/>
      <c r="AD131" s="31"/>
      <c r="AE131" s="31"/>
      <c r="AT131" s="14" t="s">
        <v>174</v>
      </c>
      <c r="AU131" s="14" t="s">
        <v>81</v>
      </c>
    </row>
    <row r="132" spans="1:65" s="2" customFormat="1" ht="48.75">
      <c r="A132" s="31"/>
      <c r="B132" s="32"/>
      <c r="C132" s="33"/>
      <c r="D132" s="208" t="s">
        <v>512</v>
      </c>
      <c r="E132" s="33"/>
      <c r="F132" s="223" t="s">
        <v>1435</v>
      </c>
      <c r="G132" s="33"/>
      <c r="H132" s="33"/>
      <c r="I132" s="210"/>
      <c r="J132" s="210"/>
      <c r="K132" s="33"/>
      <c r="L132" s="33"/>
      <c r="M132" s="36"/>
      <c r="N132" s="211"/>
      <c r="O132" s="212"/>
      <c r="P132" s="68"/>
      <c r="Q132" s="68"/>
      <c r="R132" s="68"/>
      <c r="S132" s="68"/>
      <c r="T132" s="68"/>
      <c r="U132" s="68"/>
      <c r="V132" s="68"/>
      <c r="W132" s="68"/>
      <c r="X132" s="69"/>
      <c r="Y132" s="31"/>
      <c r="Z132" s="31"/>
      <c r="AA132" s="31"/>
      <c r="AB132" s="31"/>
      <c r="AC132" s="31"/>
      <c r="AD132" s="31"/>
      <c r="AE132" s="31"/>
      <c r="AT132" s="14" t="s">
        <v>512</v>
      </c>
      <c r="AU132" s="14" t="s">
        <v>81</v>
      </c>
    </row>
    <row r="133" spans="1:65" s="2" customFormat="1" ht="62.65" customHeight="1">
      <c r="A133" s="31"/>
      <c r="B133" s="32"/>
      <c r="C133" s="193" t="s">
        <v>194</v>
      </c>
      <c r="D133" s="193" t="s">
        <v>169</v>
      </c>
      <c r="E133" s="194" t="s">
        <v>1436</v>
      </c>
      <c r="F133" s="195" t="s">
        <v>1437</v>
      </c>
      <c r="G133" s="196" t="s">
        <v>1415</v>
      </c>
      <c r="H133" s="228"/>
      <c r="I133" s="198"/>
      <c r="J133" s="198"/>
      <c r="K133" s="199">
        <f>ROUND(P133*H133,2)</f>
        <v>0</v>
      </c>
      <c r="L133" s="200"/>
      <c r="M133" s="36"/>
      <c r="N133" s="201" t="s">
        <v>1</v>
      </c>
      <c r="O133" s="202" t="s">
        <v>37</v>
      </c>
      <c r="P133" s="203">
        <f>I133+J133</f>
        <v>0</v>
      </c>
      <c r="Q133" s="203">
        <f>ROUND(I133*H133,2)</f>
        <v>0</v>
      </c>
      <c r="R133" s="203">
        <f>ROUND(J133*H133,2)</f>
        <v>0</v>
      </c>
      <c r="S133" s="68"/>
      <c r="T133" s="204">
        <f>S133*H133</f>
        <v>0</v>
      </c>
      <c r="U133" s="204">
        <v>0</v>
      </c>
      <c r="V133" s="204">
        <f>U133*H133</f>
        <v>0</v>
      </c>
      <c r="W133" s="204">
        <v>0</v>
      </c>
      <c r="X133" s="205">
        <f>W133*H133</f>
        <v>0</v>
      </c>
      <c r="Y133" s="31"/>
      <c r="Z133" s="31"/>
      <c r="AA133" s="31"/>
      <c r="AB133" s="31"/>
      <c r="AC133" s="31"/>
      <c r="AD133" s="31"/>
      <c r="AE133" s="31"/>
      <c r="AR133" s="206" t="s">
        <v>182</v>
      </c>
      <c r="AT133" s="206" t="s">
        <v>169</v>
      </c>
      <c r="AU133" s="206" t="s">
        <v>81</v>
      </c>
      <c r="AY133" s="14" t="s">
        <v>167</v>
      </c>
      <c r="BE133" s="207">
        <f>IF(O133="základní",K133,0)</f>
        <v>0</v>
      </c>
      <c r="BF133" s="207">
        <f>IF(O133="snížená",K133,0)</f>
        <v>0</v>
      </c>
      <c r="BG133" s="207">
        <f>IF(O133="zákl. přenesená",K133,0)</f>
        <v>0</v>
      </c>
      <c r="BH133" s="207">
        <f>IF(O133="sníž. přenesená",K133,0)</f>
        <v>0</v>
      </c>
      <c r="BI133" s="207">
        <f>IF(O133="nulová",K133,0)</f>
        <v>0</v>
      </c>
      <c r="BJ133" s="14" t="s">
        <v>81</v>
      </c>
      <c r="BK133" s="207">
        <f>ROUND(P133*H133,2)</f>
        <v>0</v>
      </c>
      <c r="BL133" s="14" t="s">
        <v>182</v>
      </c>
      <c r="BM133" s="206" t="s">
        <v>1438</v>
      </c>
    </row>
    <row r="134" spans="1:65" s="2" customFormat="1" ht="39">
      <c r="A134" s="31"/>
      <c r="B134" s="32"/>
      <c r="C134" s="33"/>
      <c r="D134" s="208" t="s">
        <v>174</v>
      </c>
      <c r="E134" s="33"/>
      <c r="F134" s="209" t="s">
        <v>1437</v>
      </c>
      <c r="G134" s="33"/>
      <c r="H134" s="33"/>
      <c r="I134" s="210"/>
      <c r="J134" s="210"/>
      <c r="K134" s="33"/>
      <c r="L134" s="33"/>
      <c r="M134" s="36"/>
      <c r="N134" s="211"/>
      <c r="O134" s="212"/>
      <c r="P134" s="68"/>
      <c r="Q134" s="68"/>
      <c r="R134" s="68"/>
      <c r="S134" s="68"/>
      <c r="T134" s="68"/>
      <c r="U134" s="68"/>
      <c r="V134" s="68"/>
      <c r="W134" s="68"/>
      <c r="X134" s="69"/>
      <c r="Y134" s="31"/>
      <c r="Z134" s="31"/>
      <c r="AA134" s="31"/>
      <c r="AB134" s="31"/>
      <c r="AC134" s="31"/>
      <c r="AD134" s="31"/>
      <c r="AE134" s="31"/>
      <c r="AT134" s="14" t="s">
        <v>174</v>
      </c>
      <c r="AU134" s="14" t="s">
        <v>81</v>
      </c>
    </row>
    <row r="135" spans="1:65" s="2" customFormat="1" ht="37.9" customHeight="1">
      <c r="A135" s="31"/>
      <c r="B135" s="32"/>
      <c r="C135" s="193" t="s">
        <v>198</v>
      </c>
      <c r="D135" s="193" t="s">
        <v>169</v>
      </c>
      <c r="E135" s="194" t="s">
        <v>1439</v>
      </c>
      <c r="F135" s="195" t="s">
        <v>1440</v>
      </c>
      <c r="G135" s="196" t="s">
        <v>1415</v>
      </c>
      <c r="H135" s="228"/>
      <c r="I135" s="198"/>
      <c r="J135" s="198"/>
      <c r="K135" s="199">
        <f>ROUND(P135*H135,2)</f>
        <v>0</v>
      </c>
      <c r="L135" s="200"/>
      <c r="M135" s="36"/>
      <c r="N135" s="201" t="s">
        <v>1</v>
      </c>
      <c r="O135" s="202" t="s">
        <v>37</v>
      </c>
      <c r="P135" s="203">
        <f>I135+J135</f>
        <v>0</v>
      </c>
      <c r="Q135" s="203">
        <f>ROUND(I135*H135,2)</f>
        <v>0</v>
      </c>
      <c r="R135" s="203">
        <f>ROUND(J135*H135,2)</f>
        <v>0</v>
      </c>
      <c r="S135" s="68"/>
      <c r="T135" s="204">
        <f>S135*H135</f>
        <v>0</v>
      </c>
      <c r="U135" s="204">
        <v>0</v>
      </c>
      <c r="V135" s="204">
        <f>U135*H135</f>
        <v>0</v>
      </c>
      <c r="W135" s="204">
        <v>0</v>
      </c>
      <c r="X135" s="205">
        <f>W135*H135</f>
        <v>0</v>
      </c>
      <c r="Y135" s="31"/>
      <c r="Z135" s="31"/>
      <c r="AA135" s="31"/>
      <c r="AB135" s="31"/>
      <c r="AC135" s="31"/>
      <c r="AD135" s="31"/>
      <c r="AE135" s="31"/>
      <c r="AR135" s="206" t="s">
        <v>182</v>
      </c>
      <c r="AT135" s="206" t="s">
        <v>169</v>
      </c>
      <c r="AU135" s="206" t="s">
        <v>81</v>
      </c>
      <c r="AY135" s="14" t="s">
        <v>167</v>
      </c>
      <c r="BE135" s="207">
        <f>IF(O135="základní",K135,0)</f>
        <v>0</v>
      </c>
      <c r="BF135" s="207">
        <f>IF(O135="snížená",K135,0)</f>
        <v>0</v>
      </c>
      <c r="BG135" s="207">
        <f>IF(O135="zákl. přenesená",K135,0)</f>
        <v>0</v>
      </c>
      <c r="BH135" s="207">
        <f>IF(O135="sníž. přenesená",K135,0)</f>
        <v>0</v>
      </c>
      <c r="BI135" s="207">
        <f>IF(O135="nulová",K135,0)</f>
        <v>0</v>
      </c>
      <c r="BJ135" s="14" t="s">
        <v>81</v>
      </c>
      <c r="BK135" s="207">
        <f>ROUND(P135*H135,2)</f>
        <v>0</v>
      </c>
      <c r="BL135" s="14" t="s">
        <v>182</v>
      </c>
      <c r="BM135" s="206" t="s">
        <v>1441</v>
      </c>
    </row>
    <row r="136" spans="1:65" s="2" customFormat="1" ht="29.25">
      <c r="A136" s="31"/>
      <c r="B136" s="32"/>
      <c r="C136" s="33"/>
      <c r="D136" s="208" t="s">
        <v>174</v>
      </c>
      <c r="E136" s="33"/>
      <c r="F136" s="209" t="s">
        <v>1440</v>
      </c>
      <c r="G136" s="33"/>
      <c r="H136" s="33"/>
      <c r="I136" s="210"/>
      <c r="J136" s="210"/>
      <c r="K136" s="33"/>
      <c r="L136" s="33"/>
      <c r="M136" s="36"/>
      <c r="N136" s="224"/>
      <c r="O136" s="225"/>
      <c r="P136" s="226"/>
      <c r="Q136" s="226"/>
      <c r="R136" s="226"/>
      <c r="S136" s="226"/>
      <c r="T136" s="226"/>
      <c r="U136" s="226"/>
      <c r="V136" s="226"/>
      <c r="W136" s="226"/>
      <c r="X136" s="227"/>
      <c r="Y136" s="31"/>
      <c r="Z136" s="31"/>
      <c r="AA136" s="31"/>
      <c r="AB136" s="31"/>
      <c r="AC136" s="31"/>
      <c r="AD136" s="31"/>
      <c r="AE136" s="31"/>
      <c r="AT136" s="14" t="s">
        <v>174</v>
      </c>
      <c r="AU136" s="14" t="s">
        <v>81</v>
      </c>
    </row>
    <row r="137" spans="1:65" s="2" customFormat="1" ht="6.95" customHeight="1">
      <c r="A137" s="31"/>
      <c r="B137" s="51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36"/>
      <c r="N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</sheetData>
  <sheetProtection algorithmName="SHA-512" hashValue="L0BRcZoLd6OPwCdQRf83/KxovqgIlGPqq5X06n58B5lIXdb0iafV5K2kU4GQ/zPcZvH9Ddsh6g1DQ9NZKbaP5w==" saltValue="Q2Th6Ps59emESiwnteByxy2YeY7QIgTeVkjnBUxGrJ2Lmr5SZW1pfqGNXijNiqDTrJaPSJDdm1DNu1XCzGMiuA==" spinCount="100000" sheet="1" objects="1" scenarios="1" formatColumns="0" formatRows="0" autoFilter="0"/>
  <autoFilter ref="C116:L136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T2" s="14" t="s">
        <v>88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7"/>
      <c r="AT3" s="14" t="s">
        <v>83</v>
      </c>
    </row>
    <row r="4" spans="1:46" s="1" customFormat="1" ht="24.95" customHeight="1">
      <c r="B4" s="17"/>
      <c r="D4" s="116" t="s">
        <v>131</v>
      </c>
      <c r="M4" s="17"/>
      <c r="N4" s="117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18" t="s">
        <v>17</v>
      </c>
      <c r="M6" s="17"/>
    </row>
    <row r="7" spans="1:46" s="1" customFormat="1" ht="23.25" customHeight="1">
      <c r="B7" s="17"/>
      <c r="E7" s="274" t="str">
        <f>'Rekapitulace stavby'!K6</f>
        <v>Oprava PZS na trati Staré Město u UH - Vlárský průsmyk a Kojetín - Valašské Meziříčí</v>
      </c>
      <c r="F7" s="275"/>
      <c r="G7" s="275"/>
      <c r="H7" s="275"/>
      <c r="M7" s="17"/>
    </row>
    <row r="8" spans="1:46" s="1" customFormat="1" ht="12" customHeight="1">
      <c r="B8" s="17"/>
      <c r="D8" s="118" t="s">
        <v>132</v>
      </c>
      <c r="M8" s="17"/>
    </row>
    <row r="9" spans="1:46" s="2" customFormat="1" ht="23.25" customHeight="1">
      <c r="A9" s="31"/>
      <c r="B9" s="36"/>
      <c r="C9" s="31"/>
      <c r="D9" s="31"/>
      <c r="E9" s="274" t="s">
        <v>133</v>
      </c>
      <c r="F9" s="276"/>
      <c r="G9" s="276"/>
      <c r="H9" s="276"/>
      <c r="I9" s="31"/>
      <c r="J9" s="31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8" t="s">
        <v>134</v>
      </c>
      <c r="E10" s="31"/>
      <c r="F10" s="31"/>
      <c r="G10" s="31"/>
      <c r="H10" s="31"/>
      <c r="I10" s="31"/>
      <c r="J10" s="31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7" t="s">
        <v>135</v>
      </c>
      <c r="F11" s="276"/>
      <c r="G11" s="276"/>
      <c r="H11" s="276"/>
      <c r="I11" s="31"/>
      <c r="J11" s="31"/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8" t="s">
        <v>19</v>
      </c>
      <c r="E13" s="31"/>
      <c r="F13" s="109" t="s">
        <v>1</v>
      </c>
      <c r="G13" s="31"/>
      <c r="H13" s="31"/>
      <c r="I13" s="118" t="s">
        <v>20</v>
      </c>
      <c r="J13" s="109" t="s">
        <v>1</v>
      </c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21</v>
      </c>
      <c r="E14" s="31"/>
      <c r="F14" s="109" t="s">
        <v>22</v>
      </c>
      <c r="G14" s="31"/>
      <c r="H14" s="31"/>
      <c r="I14" s="118" t="s">
        <v>23</v>
      </c>
      <c r="J14" s="119">
        <f>'Rekapitulace stavby'!AN8</f>
        <v>0</v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24</v>
      </c>
      <c r="E16" s="31"/>
      <c r="F16" s="31"/>
      <c r="G16" s="31"/>
      <c r="H16" s="31"/>
      <c r="I16" s="118" t="s">
        <v>25</v>
      </c>
      <c r="J16" s="109" t="str">
        <f>IF('Rekapitulace stavby'!AN10="","",'Rekapitulace stavby'!AN10)</f>
        <v/>
      </c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9" t="str">
        <f>IF('Rekapitulace stavby'!E11="","",'Rekapitulace stavby'!E11)</f>
        <v xml:space="preserve"> </v>
      </c>
      <c r="F17" s="31"/>
      <c r="G17" s="31"/>
      <c r="H17" s="31"/>
      <c r="I17" s="118" t="s">
        <v>26</v>
      </c>
      <c r="J17" s="109" t="str">
        <f>IF('Rekapitulace stavby'!AN11="","",'Rekapitulace stavby'!AN11)</f>
        <v/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8" t="s">
        <v>27</v>
      </c>
      <c r="E19" s="31"/>
      <c r="F19" s="31"/>
      <c r="G19" s="31"/>
      <c r="H19" s="31"/>
      <c r="I19" s="118" t="s">
        <v>25</v>
      </c>
      <c r="J19" s="27" t="str">
        <f>'Rekapitulace stavby'!AN13</f>
        <v>Vyplň údaj</v>
      </c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8" t="str">
        <f>'Rekapitulace stavby'!E14</f>
        <v>Vyplň údaj</v>
      </c>
      <c r="F20" s="279"/>
      <c r="G20" s="279"/>
      <c r="H20" s="279"/>
      <c r="I20" s="118" t="s">
        <v>26</v>
      </c>
      <c r="J20" s="27" t="str">
        <f>'Rekapitulace stavby'!AN14</f>
        <v>Vyplň údaj</v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8" t="s">
        <v>29</v>
      </c>
      <c r="E22" s="31"/>
      <c r="F22" s="31"/>
      <c r="G22" s="31"/>
      <c r="H22" s="31"/>
      <c r="I22" s="118" t="s">
        <v>25</v>
      </c>
      <c r="J22" s="109" t="str">
        <f>IF('Rekapitulace stavby'!AN16="","",'Rekapitulace stavby'!AN16)</f>
        <v/>
      </c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9" t="str">
        <f>IF('Rekapitulace stavby'!E17="","",'Rekapitulace stavby'!E17)</f>
        <v xml:space="preserve"> </v>
      </c>
      <c r="F23" s="31"/>
      <c r="G23" s="31"/>
      <c r="H23" s="31"/>
      <c r="I23" s="118" t="s">
        <v>26</v>
      </c>
      <c r="J23" s="109" t="str">
        <f>IF('Rekapitulace stavby'!AN17="","",'Rekapitulace stavby'!AN17)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8" t="s">
        <v>30</v>
      </c>
      <c r="E25" s="31"/>
      <c r="F25" s="31"/>
      <c r="G25" s="31"/>
      <c r="H25" s="31"/>
      <c r="I25" s="118" t="s">
        <v>25</v>
      </c>
      <c r="J25" s="109" t="str">
        <f>IF('Rekapitulace stavby'!AN19="","",'Rekapitulace stavby'!AN19)</f>
        <v/>
      </c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9" t="str">
        <f>IF('Rekapitulace stavby'!E20="","",'Rekapitulace stavby'!E20)</f>
        <v xml:space="preserve"> </v>
      </c>
      <c r="F26" s="31"/>
      <c r="G26" s="31"/>
      <c r="H26" s="31"/>
      <c r="I26" s="118" t="s">
        <v>26</v>
      </c>
      <c r="J26" s="109" t="str">
        <f>IF('Rekapitulace stavby'!AN20="","",'Rekapitulace stavby'!AN20)</f>
        <v/>
      </c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8" t="s">
        <v>31</v>
      </c>
      <c r="E28" s="31"/>
      <c r="F28" s="31"/>
      <c r="G28" s="31"/>
      <c r="H28" s="31"/>
      <c r="I28" s="31"/>
      <c r="J28" s="31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0"/>
      <c r="B29" s="121"/>
      <c r="C29" s="120"/>
      <c r="D29" s="120"/>
      <c r="E29" s="280" t="s">
        <v>1</v>
      </c>
      <c r="F29" s="280"/>
      <c r="G29" s="280"/>
      <c r="H29" s="280"/>
      <c r="I29" s="120"/>
      <c r="J29" s="120"/>
      <c r="K29" s="120"/>
      <c r="L29" s="120"/>
      <c r="M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3"/>
      <c r="E31" s="123"/>
      <c r="F31" s="123"/>
      <c r="G31" s="123"/>
      <c r="H31" s="123"/>
      <c r="I31" s="123"/>
      <c r="J31" s="123"/>
      <c r="K31" s="123"/>
      <c r="L31" s="123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2.75">
      <c r="A32" s="31"/>
      <c r="B32" s="36"/>
      <c r="C32" s="31"/>
      <c r="D32" s="31"/>
      <c r="E32" s="118" t="s">
        <v>136</v>
      </c>
      <c r="F32" s="31"/>
      <c r="G32" s="31"/>
      <c r="H32" s="31"/>
      <c r="I32" s="31"/>
      <c r="J32" s="31"/>
      <c r="K32" s="124">
        <f>I98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2.75">
      <c r="A33" s="31"/>
      <c r="B33" s="36"/>
      <c r="C33" s="31"/>
      <c r="D33" s="31"/>
      <c r="E33" s="118" t="s">
        <v>137</v>
      </c>
      <c r="F33" s="31"/>
      <c r="G33" s="31"/>
      <c r="H33" s="31"/>
      <c r="I33" s="31"/>
      <c r="J33" s="31"/>
      <c r="K33" s="124">
        <f>J98</f>
        <v>0</v>
      </c>
      <c r="L33" s="3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5" t="s">
        <v>32</v>
      </c>
      <c r="E34" s="31"/>
      <c r="F34" s="31"/>
      <c r="G34" s="31"/>
      <c r="H34" s="31"/>
      <c r="I34" s="31"/>
      <c r="J34" s="31"/>
      <c r="K34" s="126">
        <f>ROUND(K123, 2)</f>
        <v>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3"/>
      <c r="E35" s="123"/>
      <c r="F35" s="123"/>
      <c r="G35" s="123"/>
      <c r="H35" s="123"/>
      <c r="I35" s="123"/>
      <c r="J35" s="123"/>
      <c r="K35" s="123"/>
      <c r="L35" s="123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27" t="s">
        <v>34</v>
      </c>
      <c r="G36" s="31"/>
      <c r="H36" s="31"/>
      <c r="I36" s="127" t="s">
        <v>33</v>
      </c>
      <c r="J36" s="31"/>
      <c r="K36" s="127" t="s">
        <v>35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28" t="s">
        <v>36</v>
      </c>
      <c r="E37" s="118" t="s">
        <v>37</v>
      </c>
      <c r="F37" s="124">
        <f>ROUND((SUM(BE123:BE285)),  2)</f>
        <v>0</v>
      </c>
      <c r="G37" s="31"/>
      <c r="H37" s="31"/>
      <c r="I37" s="129">
        <v>0.21</v>
      </c>
      <c r="J37" s="31"/>
      <c r="K37" s="124">
        <f>ROUND(((SUM(BE123:BE285))*I37),  2)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8" t="s">
        <v>38</v>
      </c>
      <c r="F38" s="124">
        <f>ROUND((SUM(BF123:BF285)),  2)</f>
        <v>0</v>
      </c>
      <c r="G38" s="31"/>
      <c r="H38" s="31"/>
      <c r="I38" s="129">
        <v>0.15</v>
      </c>
      <c r="J38" s="31"/>
      <c r="K38" s="124">
        <f>ROUND(((SUM(BF123:BF285))*I38),  2)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39</v>
      </c>
      <c r="F39" s="124">
        <f>ROUND((SUM(BG123:BG285)),  2)</f>
        <v>0</v>
      </c>
      <c r="G39" s="31"/>
      <c r="H39" s="31"/>
      <c r="I39" s="129">
        <v>0.21</v>
      </c>
      <c r="J39" s="31"/>
      <c r="K39" s="124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8" t="s">
        <v>40</v>
      </c>
      <c r="F40" s="124">
        <f>ROUND((SUM(BH123:BH285)),  2)</f>
        <v>0</v>
      </c>
      <c r="G40" s="31"/>
      <c r="H40" s="31"/>
      <c r="I40" s="129">
        <v>0.15</v>
      </c>
      <c r="J40" s="31"/>
      <c r="K40" s="124">
        <f>0</f>
        <v>0</v>
      </c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8" t="s">
        <v>41</v>
      </c>
      <c r="F41" s="124">
        <f>ROUND((SUM(BI123:BI285)),  2)</f>
        <v>0</v>
      </c>
      <c r="G41" s="31"/>
      <c r="H41" s="31"/>
      <c r="I41" s="129">
        <v>0</v>
      </c>
      <c r="J41" s="31"/>
      <c r="K41" s="124">
        <f>0</f>
        <v>0</v>
      </c>
      <c r="L41" s="31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0"/>
      <c r="D43" s="131" t="s">
        <v>42</v>
      </c>
      <c r="E43" s="132"/>
      <c r="F43" s="132"/>
      <c r="G43" s="133" t="s">
        <v>43</v>
      </c>
      <c r="H43" s="134" t="s">
        <v>44</v>
      </c>
      <c r="I43" s="132"/>
      <c r="J43" s="132"/>
      <c r="K43" s="135">
        <f>SUM(K34:K41)</f>
        <v>0</v>
      </c>
      <c r="L43" s="136"/>
      <c r="M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8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138"/>
      <c r="M50" s="48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1"/>
      <c r="B61" s="36"/>
      <c r="C61" s="31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140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1"/>
      <c r="B65" s="36"/>
      <c r="C65" s="31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143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1"/>
      <c r="B76" s="36"/>
      <c r="C76" s="31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140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138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17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3.25" customHeight="1">
      <c r="A85" s="31"/>
      <c r="B85" s="32"/>
      <c r="C85" s="33"/>
      <c r="D85" s="33"/>
      <c r="E85" s="281" t="str">
        <f>E7</f>
        <v>Oprava PZS na trati Staré Město u UH - Vlárský průsmyk a Kojetín - Valašské Meziříčí</v>
      </c>
      <c r="F85" s="282"/>
      <c r="G85" s="282"/>
      <c r="H85" s="282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132</v>
      </c>
      <c r="D86" s="19"/>
      <c r="E86" s="19"/>
      <c r="F86" s="19"/>
      <c r="G86" s="19"/>
      <c r="H86" s="19"/>
      <c r="I86" s="19"/>
      <c r="J86" s="19"/>
      <c r="K86" s="19"/>
      <c r="L86" s="19"/>
      <c r="M86" s="17"/>
    </row>
    <row r="87" spans="1:31" s="2" customFormat="1" ht="23.25" customHeight="1">
      <c r="A87" s="31"/>
      <c r="B87" s="32"/>
      <c r="C87" s="33"/>
      <c r="D87" s="33"/>
      <c r="E87" s="281" t="s">
        <v>133</v>
      </c>
      <c r="F87" s="283"/>
      <c r="G87" s="283"/>
      <c r="H87" s="283"/>
      <c r="I87" s="33"/>
      <c r="J87" s="33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134</v>
      </c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34" t="str">
        <f>E11</f>
        <v>PS 01.1 - Technologie P7963</v>
      </c>
      <c r="F89" s="283"/>
      <c r="G89" s="283"/>
      <c r="H89" s="283"/>
      <c r="I89" s="33"/>
      <c r="J89" s="33"/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21</v>
      </c>
      <c r="D91" s="33"/>
      <c r="E91" s="33"/>
      <c r="F91" s="24" t="str">
        <f>F14</f>
        <v xml:space="preserve"> </v>
      </c>
      <c r="G91" s="33"/>
      <c r="H91" s="33"/>
      <c r="I91" s="26" t="s">
        <v>23</v>
      </c>
      <c r="J91" s="63">
        <f>IF(J14="","",J14)</f>
        <v>0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3"/>
      <c r="E93" s="33"/>
      <c r="F93" s="24" t="str">
        <f>E17</f>
        <v xml:space="preserve"> </v>
      </c>
      <c r="G93" s="33"/>
      <c r="H93" s="33"/>
      <c r="I93" s="26" t="s">
        <v>29</v>
      </c>
      <c r="J93" s="29" t="str">
        <f>E23</f>
        <v xml:space="preserve"> </v>
      </c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30</v>
      </c>
      <c r="J94" s="29" t="str">
        <f>E26</f>
        <v xml:space="preserve"> </v>
      </c>
      <c r="K94" s="33"/>
      <c r="L94" s="33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8" t="s">
        <v>139</v>
      </c>
      <c r="D96" s="149"/>
      <c r="E96" s="149"/>
      <c r="F96" s="149"/>
      <c r="G96" s="149"/>
      <c r="H96" s="149"/>
      <c r="I96" s="150" t="s">
        <v>140</v>
      </c>
      <c r="J96" s="150" t="s">
        <v>141</v>
      </c>
      <c r="K96" s="150" t="s">
        <v>142</v>
      </c>
      <c r="L96" s="149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1" t="s">
        <v>143</v>
      </c>
      <c r="D98" s="33"/>
      <c r="E98" s="33"/>
      <c r="F98" s="33"/>
      <c r="G98" s="33"/>
      <c r="H98" s="33"/>
      <c r="I98" s="81">
        <f t="shared" ref="I98:J100" si="0">Q123</f>
        <v>0</v>
      </c>
      <c r="J98" s="81">
        <f t="shared" si="0"/>
        <v>0</v>
      </c>
      <c r="K98" s="81">
        <f>K123</f>
        <v>0</v>
      </c>
      <c r="L98" s="33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144</v>
      </c>
    </row>
    <row r="99" spans="1:47" s="9" customFormat="1" ht="24.95" customHeight="1">
      <c r="B99" s="152"/>
      <c r="C99" s="153"/>
      <c r="D99" s="154" t="s">
        <v>145</v>
      </c>
      <c r="E99" s="155"/>
      <c r="F99" s="155"/>
      <c r="G99" s="155"/>
      <c r="H99" s="155"/>
      <c r="I99" s="156">
        <f t="shared" si="0"/>
        <v>0</v>
      </c>
      <c r="J99" s="156">
        <f t="shared" si="0"/>
        <v>0</v>
      </c>
      <c r="K99" s="156">
        <f>K124</f>
        <v>0</v>
      </c>
      <c r="L99" s="153"/>
      <c r="M99" s="157"/>
    </row>
    <row r="100" spans="1:47" s="10" customFormat="1" ht="19.899999999999999" customHeight="1">
      <c r="B100" s="158"/>
      <c r="C100" s="103"/>
      <c r="D100" s="159" t="s">
        <v>146</v>
      </c>
      <c r="E100" s="160"/>
      <c r="F100" s="160"/>
      <c r="G100" s="160"/>
      <c r="H100" s="160"/>
      <c r="I100" s="161">
        <f t="shared" si="0"/>
        <v>0</v>
      </c>
      <c r="J100" s="161">
        <f t="shared" si="0"/>
        <v>0</v>
      </c>
      <c r="K100" s="161">
        <f>K125</f>
        <v>0</v>
      </c>
      <c r="L100" s="103"/>
      <c r="M100" s="162"/>
    </row>
    <row r="101" spans="1:47" s="9" customFormat="1" ht="24.95" customHeight="1">
      <c r="B101" s="152"/>
      <c r="C101" s="153"/>
      <c r="D101" s="154" t="s">
        <v>147</v>
      </c>
      <c r="E101" s="155"/>
      <c r="F101" s="155"/>
      <c r="G101" s="155"/>
      <c r="H101" s="155"/>
      <c r="I101" s="156">
        <f>Q144</f>
        <v>0</v>
      </c>
      <c r="J101" s="156">
        <f>R144</f>
        <v>0</v>
      </c>
      <c r="K101" s="156">
        <f>K144</f>
        <v>0</v>
      </c>
      <c r="L101" s="153"/>
      <c r="M101" s="157"/>
    </row>
    <row r="102" spans="1:47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148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17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23.25" customHeight="1">
      <c r="A111" s="31"/>
      <c r="B111" s="32"/>
      <c r="C111" s="33"/>
      <c r="D111" s="33"/>
      <c r="E111" s="281" t="str">
        <f>E7</f>
        <v>Oprava PZS na trati Staré Město u UH - Vlárský průsmyk a Kojetín - Valašské Meziříčí</v>
      </c>
      <c r="F111" s="282"/>
      <c r="G111" s="282"/>
      <c r="H111" s="282"/>
      <c r="I111" s="33"/>
      <c r="J111" s="33"/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8"/>
      <c r="C112" s="26" t="s">
        <v>132</v>
      </c>
      <c r="D112" s="19"/>
      <c r="E112" s="19"/>
      <c r="F112" s="19"/>
      <c r="G112" s="19"/>
      <c r="H112" s="19"/>
      <c r="I112" s="19"/>
      <c r="J112" s="19"/>
      <c r="K112" s="19"/>
      <c r="L112" s="19"/>
      <c r="M112" s="17"/>
    </row>
    <row r="113" spans="1:65" s="2" customFormat="1" ht="23.25" customHeight="1">
      <c r="A113" s="31"/>
      <c r="B113" s="32"/>
      <c r="C113" s="33"/>
      <c r="D113" s="33"/>
      <c r="E113" s="281" t="s">
        <v>133</v>
      </c>
      <c r="F113" s="283"/>
      <c r="G113" s="283"/>
      <c r="H113" s="283"/>
      <c r="I113" s="33"/>
      <c r="J113" s="33"/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134</v>
      </c>
      <c r="D114" s="33"/>
      <c r="E114" s="33"/>
      <c r="F114" s="33"/>
      <c r="G114" s="33"/>
      <c r="H114" s="33"/>
      <c r="I114" s="33"/>
      <c r="J114" s="33"/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34" t="str">
        <f>E11</f>
        <v>PS 01.1 - Technologie P7963</v>
      </c>
      <c r="F115" s="283"/>
      <c r="G115" s="283"/>
      <c r="H115" s="283"/>
      <c r="I115" s="33"/>
      <c r="J115" s="33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21</v>
      </c>
      <c r="D117" s="33"/>
      <c r="E117" s="33"/>
      <c r="F117" s="24" t="str">
        <f>F14</f>
        <v xml:space="preserve"> </v>
      </c>
      <c r="G117" s="33"/>
      <c r="H117" s="33"/>
      <c r="I117" s="26" t="s">
        <v>23</v>
      </c>
      <c r="J117" s="63">
        <f>IF(J14="","",J14)</f>
        <v>0</v>
      </c>
      <c r="K117" s="33"/>
      <c r="L117" s="33"/>
      <c r="M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24</v>
      </c>
      <c r="D119" s="33"/>
      <c r="E119" s="33"/>
      <c r="F119" s="24" t="str">
        <f>E17</f>
        <v xml:space="preserve"> </v>
      </c>
      <c r="G119" s="33"/>
      <c r="H119" s="33"/>
      <c r="I119" s="26" t="s">
        <v>29</v>
      </c>
      <c r="J119" s="29" t="str">
        <f>E23</f>
        <v xml:space="preserve"> </v>
      </c>
      <c r="K119" s="33"/>
      <c r="L119" s="33"/>
      <c r="M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27</v>
      </c>
      <c r="D120" s="33"/>
      <c r="E120" s="33"/>
      <c r="F120" s="24" t="str">
        <f>IF(E20="","",E20)</f>
        <v>Vyplň údaj</v>
      </c>
      <c r="G120" s="33"/>
      <c r="H120" s="33"/>
      <c r="I120" s="26" t="s">
        <v>30</v>
      </c>
      <c r="J120" s="29" t="str">
        <f>E26</f>
        <v xml:space="preserve"> </v>
      </c>
      <c r="K120" s="33"/>
      <c r="L120" s="33"/>
      <c r="M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63"/>
      <c r="B122" s="164"/>
      <c r="C122" s="165" t="s">
        <v>149</v>
      </c>
      <c r="D122" s="166" t="s">
        <v>57</v>
      </c>
      <c r="E122" s="166" t="s">
        <v>53</v>
      </c>
      <c r="F122" s="166" t="s">
        <v>54</v>
      </c>
      <c r="G122" s="166" t="s">
        <v>150</v>
      </c>
      <c r="H122" s="166" t="s">
        <v>151</v>
      </c>
      <c r="I122" s="166" t="s">
        <v>152</v>
      </c>
      <c r="J122" s="166" t="s">
        <v>153</v>
      </c>
      <c r="K122" s="167" t="s">
        <v>142</v>
      </c>
      <c r="L122" s="168" t="s">
        <v>154</v>
      </c>
      <c r="M122" s="169"/>
      <c r="N122" s="72" t="s">
        <v>1</v>
      </c>
      <c r="O122" s="73" t="s">
        <v>36</v>
      </c>
      <c r="P122" s="73" t="s">
        <v>155</v>
      </c>
      <c r="Q122" s="73" t="s">
        <v>156</v>
      </c>
      <c r="R122" s="73" t="s">
        <v>157</v>
      </c>
      <c r="S122" s="73" t="s">
        <v>158</v>
      </c>
      <c r="T122" s="73" t="s">
        <v>159</v>
      </c>
      <c r="U122" s="73" t="s">
        <v>160</v>
      </c>
      <c r="V122" s="73" t="s">
        <v>161</v>
      </c>
      <c r="W122" s="73" t="s">
        <v>162</v>
      </c>
      <c r="X122" s="74" t="s">
        <v>163</v>
      </c>
      <c r="Y122" s="163"/>
      <c r="Z122" s="163"/>
      <c r="AA122" s="163"/>
      <c r="AB122" s="163"/>
      <c r="AC122" s="163"/>
      <c r="AD122" s="163"/>
      <c r="AE122" s="163"/>
    </row>
    <row r="123" spans="1:65" s="2" customFormat="1" ht="22.9" customHeight="1">
      <c r="A123" s="31"/>
      <c r="B123" s="32"/>
      <c r="C123" s="79" t="s">
        <v>164</v>
      </c>
      <c r="D123" s="33"/>
      <c r="E123" s="33"/>
      <c r="F123" s="33"/>
      <c r="G123" s="33"/>
      <c r="H123" s="33"/>
      <c r="I123" s="33"/>
      <c r="J123" s="33"/>
      <c r="K123" s="170">
        <f>BK123</f>
        <v>0</v>
      </c>
      <c r="L123" s="33"/>
      <c r="M123" s="36"/>
      <c r="N123" s="75"/>
      <c r="O123" s="171"/>
      <c r="P123" s="76"/>
      <c r="Q123" s="172">
        <f>Q124+Q144</f>
        <v>0</v>
      </c>
      <c r="R123" s="172">
        <f>R124+R144</f>
        <v>0</v>
      </c>
      <c r="S123" s="76"/>
      <c r="T123" s="173">
        <f>T124+T144</f>
        <v>0</v>
      </c>
      <c r="U123" s="76"/>
      <c r="V123" s="173">
        <f>V124+V144</f>
        <v>0</v>
      </c>
      <c r="W123" s="76"/>
      <c r="X123" s="174">
        <f>X124+X144</f>
        <v>0</v>
      </c>
      <c r="Y123" s="31"/>
      <c r="Z123" s="31"/>
      <c r="AA123" s="31"/>
      <c r="AB123" s="31"/>
      <c r="AC123" s="31"/>
      <c r="AD123" s="31"/>
      <c r="AE123" s="31"/>
      <c r="AT123" s="14" t="s">
        <v>73</v>
      </c>
      <c r="AU123" s="14" t="s">
        <v>144</v>
      </c>
      <c r="BK123" s="175">
        <f>BK124+BK144</f>
        <v>0</v>
      </c>
    </row>
    <row r="124" spans="1:65" s="12" customFormat="1" ht="25.9" customHeight="1">
      <c r="B124" s="176"/>
      <c r="C124" s="177"/>
      <c r="D124" s="178" t="s">
        <v>73</v>
      </c>
      <c r="E124" s="179" t="s">
        <v>165</v>
      </c>
      <c r="F124" s="179" t="s">
        <v>166</v>
      </c>
      <c r="G124" s="177"/>
      <c r="H124" s="177"/>
      <c r="I124" s="180"/>
      <c r="J124" s="180"/>
      <c r="K124" s="181">
        <f>BK124</f>
        <v>0</v>
      </c>
      <c r="L124" s="177"/>
      <c r="M124" s="182"/>
      <c r="N124" s="183"/>
      <c r="O124" s="184"/>
      <c r="P124" s="184"/>
      <c r="Q124" s="185">
        <f>Q125</f>
        <v>0</v>
      </c>
      <c r="R124" s="185">
        <f>R125</f>
        <v>0</v>
      </c>
      <c r="S124" s="184"/>
      <c r="T124" s="186">
        <f>T125</f>
        <v>0</v>
      </c>
      <c r="U124" s="184"/>
      <c r="V124" s="186">
        <f>V125</f>
        <v>0</v>
      </c>
      <c r="W124" s="184"/>
      <c r="X124" s="187">
        <f>X125</f>
        <v>0</v>
      </c>
      <c r="AR124" s="188" t="s">
        <v>81</v>
      </c>
      <c r="AT124" s="189" t="s">
        <v>73</v>
      </c>
      <c r="AU124" s="189" t="s">
        <v>74</v>
      </c>
      <c r="AY124" s="188" t="s">
        <v>167</v>
      </c>
      <c r="BK124" s="190">
        <f>BK125</f>
        <v>0</v>
      </c>
    </row>
    <row r="125" spans="1:65" s="12" customFormat="1" ht="22.9" customHeight="1">
      <c r="B125" s="176"/>
      <c r="C125" s="177"/>
      <c r="D125" s="178" t="s">
        <v>73</v>
      </c>
      <c r="E125" s="191" t="s">
        <v>81</v>
      </c>
      <c r="F125" s="191" t="s">
        <v>168</v>
      </c>
      <c r="G125" s="177"/>
      <c r="H125" s="177"/>
      <c r="I125" s="180"/>
      <c r="J125" s="180"/>
      <c r="K125" s="192">
        <f>BK125</f>
        <v>0</v>
      </c>
      <c r="L125" s="177"/>
      <c r="M125" s="182"/>
      <c r="N125" s="183"/>
      <c r="O125" s="184"/>
      <c r="P125" s="184"/>
      <c r="Q125" s="185">
        <f>SUM(Q126:Q143)</f>
        <v>0</v>
      </c>
      <c r="R125" s="185">
        <f>SUM(R126:R143)</f>
        <v>0</v>
      </c>
      <c r="S125" s="184"/>
      <c r="T125" s="186">
        <f>SUM(T126:T143)</f>
        <v>0</v>
      </c>
      <c r="U125" s="184"/>
      <c r="V125" s="186">
        <f>SUM(V126:V143)</f>
        <v>0</v>
      </c>
      <c r="W125" s="184"/>
      <c r="X125" s="187">
        <f>SUM(X126:X143)</f>
        <v>0</v>
      </c>
      <c r="AR125" s="188" t="s">
        <v>81</v>
      </c>
      <c r="AT125" s="189" t="s">
        <v>73</v>
      </c>
      <c r="AU125" s="189" t="s">
        <v>81</v>
      </c>
      <c r="AY125" s="188" t="s">
        <v>167</v>
      </c>
      <c r="BK125" s="190">
        <f>SUM(BK126:BK143)</f>
        <v>0</v>
      </c>
    </row>
    <row r="126" spans="1:65" s="2" customFormat="1" ht="24.2" customHeight="1">
      <c r="A126" s="31"/>
      <c r="B126" s="32"/>
      <c r="C126" s="193" t="s">
        <v>81</v>
      </c>
      <c r="D126" s="193" t="s">
        <v>169</v>
      </c>
      <c r="E126" s="194" t="s">
        <v>170</v>
      </c>
      <c r="F126" s="195" t="s">
        <v>171</v>
      </c>
      <c r="G126" s="196" t="s">
        <v>172</v>
      </c>
      <c r="H126" s="197">
        <v>35</v>
      </c>
      <c r="I126" s="198"/>
      <c r="J126" s="198"/>
      <c r="K126" s="199">
        <f>ROUND(P126*H126,2)</f>
        <v>0</v>
      </c>
      <c r="L126" s="200"/>
      <c r="M126" s="36"/>
      <c r="N126" s="201" t="s">
        <v>1</v>
      </c>
      <c r="O126" s="202" t="s">
        <v>37</v>
      </c>
      <c r="P126" s="203">
        <f>I126+J126</f>
        <v>0</v>
      </c>
      <c r="Q126" s="203">
        <f>ROUND(I126*H126,2)</f>
        <v>0</v>
      </c>
      <c r="R126" s="203">
        <f>ROUND(J126*H126,2)</f>
        <v>0</v>
      </c>
      <c r="S126" s="68"/>
      <c r="T126" s="204">
        <f>S126*H126</f>
        <v>0</v>
      </c>
      <c r="U126" s="204">
        <v>0</v>
      </c>
      <c r="V126" s="204">
        <f>U126*H126</f>
        <v>0</v>
      </c>
      <c r="W126" s="204">
        <v>0</v>
      </c>
      <c r="X126" s="205">
        <f>W126*H126</f>
        <v>0</v>
      </c>
      <c r="Y126" s="31"/>
      <c r="Z126" s="31"/>
      <c r="AA126" s="31"/>
      <c r="AB126" s="31"/>
      <c r="AC126" s="31"/>
      <c r="AD126" s="31"/>
      <c r="AE126" s="31"/>
      <c r="AR126" s="206" t="s">
        <v>81</v>
      </c>
      <c r="AT126" s="206" t="s">
        <v>169</v>
      </c>
      <c r="AU126" s="206" t="s">
        <v>83</v>
      </c>
      <c r="AY126" s="14" t="s">
        <v>167</v>
      </c>
      <c r="BE126" s="207">
        <f>IF(O126="základní",K126,0)</f>
        <v>0</v>
      </c>
      <c r="BF126" s="207">
        <f>IF(O126="snížená",K126,0)</f>
        <v>0</v>
      </c>
      <c r="BG126" s="207">
        <f>IF(O126="zákl. přenesená",K126,0)</f>
        <v>0</v>
      </c>
      <c r="BH126" s="207">
        <f>IF(O126="sníž. přenesená",K126,0)</f>
        <v>0</v>
      </c>
      <c r="BI126" s="207">
        <f>IF(O126="nulová",K126,0)</f>
        <v>0</v>
      </c>
      <c r="BJ126" s="14" t="s">
        <v>81</v>
      </c>
      <c r="BK126" s="207">
        <f>ROUND(P126*H126,2)</f>
        <v>0</v>
      </c>
      <c r="BL126" s="14" t="s">
        <v>81</v>
      </c>
      <c r="BM126" s="206" t="s">
        <v>173</v>
      </c>
    </row>
    <row r="127" spans="1:65" s="2" customFormat="1" ht="19.5">
      <c r="A127" s="31"/>
      <c r="B127" s="32"/>
      <c r="C127" s="33"/>
      <c r="D127" s="208" t="s">
        <v>174</v>
      </c>
      <c r="E127" s="33"/>
      <c r="F127" s="209" t="s">
        <v>171</v>
      </c>
      <c r="G127" s="33"/>
      <c r="H127" s="33"/>
      <c r="I127" s="210"/>
      <c r="J127" s="210"/>
      <c r="K127" s="33"/>
      <c r="L127" s="33"/>
      <c r="M127" s="36"/>
      <c r="N127" s="211"/>
      <c r="O127" s="212"/>
      <c r="P127" s="68"/>
      <c r="Q127" s="68"/>
      <c r="R127" s="68"/>
      <c r="S127" s="68"/>
      <c r="T127" s="68"/>
      <c r="U127" s="68"/>
      <c r="V127" s="68"/>
      <c r="W127" s="68"/>
      <c r="X127" s="69"/>
      <c r="Y127" s="31"/>
      <c r="Z127" s="31"/>
      <c r="AA127" s="31"/>
      <c r="AB127" s="31"/>
      <c r="AC127" s="31"/>
      <c r="AD127" s="31"/>
      <c r="AE127" s="31"/>
      <c r="AT127" s="14" t="s">
        <v>174</v>
      </c>
      <c r="AU127" s="14" t="s">
        <v>83</v>
      </c>
    </row>
    <row r="128" spans="1:65" s="2" customFormat="1" ht="24.2" customHeight="1">
      <c r="A128" s="31"/>
      <c r="B128" s="32"/>
      <c r="C128" s="193" t="s">
        <v>83</v>
      </c>
      <c r="D128" s="193" t="s">
        <v>169</v>
      </c>
      <c r="E128" s="194" t="s">
        <v>175</v>
      </c>
      <c r="F128" s="195" t="s">
        <v>176</v>
      </c>
      <c r="G128" s="196" t="s">
        <v>172</v>
      </c>
      <c r="H128" s="197">
        <v>35</v>
      </c>
      <c r="I128" s="198"/>
      <c r="J128" s="198"/>
      <c r="K128" s="199">
        <f>ROUND(P128*H128,2)</f>
        <v>0</v>
      </c>
      <c r="L128" s="200"/>
      <c r="M128" s="36"/>
      <c r="N128" s="201" t="s">
        <v>1</v>
      </c>
      <c r="O128" s="202" t="s">
        <v>37</v>
      </c>
      <c r="P128" s="203">
        <f>I128+J128</f>
        <v>0</v>
      </c>
      <c r="Q128" s="203">
        <f>ROUND(I128*H128,2)</f>
        <v>0</v>
      </c>
      <c r="R128" s="203">
        <f>ROUND(J128*H128,2)</f>
        <v>0</v>
      </c>
      <c r="S128" s="68"/>
      <c r="T128" s="204">
        <f>S128*H128</f>
        <v>0</v>
      </c>
      <c r="U128" s="204">
        <v>0</v>
      </c>
      <c r="V128" s="204">
        <f>U128*H128</f>
        <v>0</v>
      </c>
      <c r="W128" s="204">
        <v>0</v>
      </c>
      <c r="X128" s="205">
        <f>W128*H128</f>
        <v>0</v>
      </c>
      <c r="Y128" s="31"/>
      <c r="Z128" s="31"/>
      <c r="AA128" s="31"/>
      <c r="AB128" s="31"/>
      <c r="AC128" s="31"/>
      <c r="AD128" s="31"/>
      <c r="AE128" s="31"/>
      <c r="AR128" s="206" t="s">
        <v>81</v>
      </c>
      <c r="AT128" s="206" t="s">
        <v>169</v>
      </c>
      <c r="AU128" s="206" t="s">
        <v>83</v>
      </c>
      <c r="AY128" s="14" t="s">
        <v>167</v>
      </c>
      <c r="BE128" s="207">
        <f>IF(O128="základní",K128,0)</f>
        <v>0</v>
      </c>
      <c r="BF128" s="207">
        <f>IF(O128="snížená",K128,0)</f>
        <v>0</v>
      </c>
      <c r="BG128" s="207">
        <f>IF(O128="zákl. přenesená",K128,0)</f>
        <v>0</v>
      </c>
      <c r="BH128" s="207">
        <f>IF(O128="sníž. přenesená",K128,0)</f>
        <v>0</v>
      </c>
      <c r="BI128" s="207">
        <f>IF(O128="nulová",K128,0)</f>
        <v>0</v>
      </c>
      <c r="BJ128" s="14" t="s">
        <v>81</v>
      </c>
      <c r="BK128" s="207">
        <f>ROUND(P128*H128,2)</f>
        <v>0</v>
      </c>
      <c r="BL128" s="14" t="s">
        <v>81</v>
      </c>
      <c r="BM128" s="206" t="s">
        <v>177</v>
      </c>
    </row>
    <row r="129" spans="1:65" s="2" customFormat="1" ht="11.25">
      <c r="A129" s="31"/>
      <c r="B129" s="32"/>
      <c r="C129" s="33"/>
      <c r="D129" s="208" t="s">
        <v>174</v>
      </c>
      <c r="E129" s="33"/>
      <c r="F129" s="209" t="s">
        <v>176</v>
      </c>
      <c r="G129" s="33"/>
      <c r="H129" s="33"/>
      <c r="I129" s="210"/>
      <c r="J129" s="210"/>
      <c r="K129" s="33"/>
      <c r="L129" s="33"/>
      <c r="M129" s="36"/>
      <c r="N129" s="211"/>
      <c r="O129" s="212"/>
      <c r="P129" s="68"/>
      <c r="Q129" s="68"/>
      <c r="R129" s="68"/>
      <c r="S129" s="68"/>
      <c r="T129" s="68"/>
      <c r="U129" s="68"/>
      <c r="V129" s="68"/>
      <c r="W129" s="68"/>
      <c r="X129" s="69"/>
      <c r="Y129" s="31"/>
      <c r="Z129" s="31"/>
      <c r="AA129" s="31"/>
      <c r="AB129" s="31"/>
      <c r="AC129" s="31"/>
      <c r="AD129" s="31"/>
      <c r="AE129" s="31"/>
      <c r="AT129" s="14" t="s">
        <v>174</v>
      </c>
      <c r="AU129" s="14" t="s">
        <v>83</v>
      </c>
    </row>
    <row r="130" spans="1:65" s="2" customFormat="1" ht="24.2" customHeight="1">
      <c r="A130" s="31"/>
      <c r="B130" s="32"/>
      <c r="C130" s="193" t="s">
        <v>178</v>
      </c>
      <c r="D130" s="193" t="s">
        <v>169</v>
      </c>
      <c r="E130" s="194" t="s">
        <v>179</v>
      </c>
      <c r="F130" s="195" t="s">
        <v>180</v>
      </c>
      <c r="G130" s="196" t="s">
        <v>172</v>
      </c>
      <c r="H130" s="197">
        <v>35</v>
      </c>
      <c r="I130" s="198"/>
      <c r="J130" s="198"/>
      <c r="K130" s="199">
        <f>ROUND(P130*H130,2)</f>
        <v>0</v>
      </c>
      <c r="L130" s="200"/>
      <c r="M130" s="36"/>
      <c r="N130" s="201" t="s">
        <v>1</v>
      </c>
      <c r="O130" s="202" t="s">
        <v>37</v>
      </c>
      <c r="P130" s="203">
        <f>I130+J130</f>
        <v>0</v>
      </c>
      <c r="Q130" s="203">
        <f>ROUND(I130*H130,2)</f>
        <v>0</v>
      </c>
      <c r="R130" s="203">
        <f>ROUND(J130*H130,2)</f>
        <v>0</v>
      </c>
      <c r="S130" s="68"/>
      <c r="T130" s="204">
        <f>S130*H130</f>
        <v>0</v>
      </c>
      <c r="U130" s="204">
        <v>0</v>
      </c>
      <c r="V130" s="204">
        <f>U130*H130</f>
        <v>0</v>
      </c>
      <c r="W130" s="204">
        <v>0</v>
      </c>
      <c r="X130" s="205">
        <f>W130*H130</f>
        <v>0</v>
      </c>
      <c r="Y130" s="31"/>
      <c r="Z130" s="31"/>
      <c r="AA130" s="31"/>
      <c r="AB130" s="31"/>
      <c r="AC130" s="31"/>
      <c r="AD130" s="31"/>
      <c r="AE130" s="31"/>
      <c r="AR130" s="206" t="s">
        <v>81</v>
      </c>
      <c r="AT130" s="206" t="s">
        <v>169</v>
      </c>
      <c r="AU130" s="206" t="s">
        <v>83</v>
      </c>
      <c r="AY130" s="14" t="s">
        <v>167</v>
      </c>
      <c r="BE130" s="207">
        <f>IF(O130="základní",K130,0)</f>
        <v>0</v>
      </c>
      <c r="BF130" s="207">
        <f>IF(O130="snížená",K130,0)</f>
        <v>0</v>
      </c>
      <c r="BG130" s="207">
        <f>IF(O130="zákl. přenesená",K130,0)</f>
        <v>0</v>
      </c>
      <c r="BH130" s="207">
        <f>IF(O130="sníž. přenesená",K130,0)</f>
        <v>0</v>
      </c>
      <c r="BI130" s="207">
        <f>IF(O130="nulová",K130,0)</f>
        <v>0</v>
      </c>
      <c r="BJ130" s="14" t="s">
        <v>81</v>
      </c>
      <c r="BK130" s="207">
        <f>ROUND(P130*H130,2)</f>
        <v>0</v>
      </c>
      <c r="BL130" s="14" t="s">
        <v>81</v>
      </c>
      <c r="BM130" s="206" t="s">
        <v>181</v>
      </c>
    </row>
    <row r="131" spans="1:65" s="2" customFormat="1" ht="19.5">
      <c r="A131" s="31"/>
      <c r="B131" s="32"/>
      <c r="C131" s="33"/>
      <c r="D131" s="208" t="s">
        <v>174</v>
      </c>
      <c r="E131" s="33"/>
      <c r="F131" s="209" t="s">
        <v>180</v>
      </c>
      <c r="G131" s="33"/>
      <c r="H131" s="33"/>
      <c r="I131" s="210"/>
      <c r="J131" s="210"/>
      <c r="K131" s="33"/>
      <c r="L131" s="33"/>
      <c r="M131" s="36"/>
      <c r="N131" s="211"/>
      <c r="O131" s="212"/>
      <c r="P131" s="68"/>
      <c r="Q131" s="68"/>
      <c r="R131" s="68"/>
      <c r="S131" s="68"/>
      <c r="T131" s="68"/>
      <c r="U131" s="68"/>
      <c r="V131" s="68"/>
      <c r="W131" s="68"/>
      <c r="X131" s="69"/>
      <c r="Y131" s="31"/>
      <c r="Z131" s="31"/>
      <c r="AA131" s="31"/>
      <c r="AB131" s="31"/>
      <c r="AC131" s="31"/>
      <c r="AD131" s="31"/>
      <c r="AE131" s="31"/>
      <c r="AT131" s="14" t="s">
        <v>174</v>
      </c>
      <c r="AU131" s="14" t="s">
        <v>83</v>
      </c>
    </row>
    <row r="132" spans="1:65" s="2" customFormat="1" ht="14.45" customHeight="1">
      <c r="A132" s="31"/>
      <c r="B132" s="32"/>
      <c r="C132" s="193" t="s">
        <v>182</v>
      </c>
      <c r="D132" s="193" t="s">
        <v>169</v>
      </c>
      <c r="E132" s="194" t="s">
        <v>183</v>
      </c>
      <c r="F132" s="195" t="s">
        <v>184</v>
      </c>
      <c r="G132" s="196" t="s">
        <v>172</v>
      </c>
      <c r="H132" s="197">
        <v>35</v>
      </c>
      <c r="I132" s="198"/>
      <c r="J132" s="198"/>
      <c r="K132" s="199">
        <f>ROUND(P132*H132,2)</f>
        <v>0</v>
      </c>
      <c r="L132" s="200"/>
      <c r="M132" s="36"/>
      <c r="N132" s="201" t="s">
        <v>1</v>
      </c>
      <c r="O132" s="202" t="s">
        <v>37</v>
      </c>
      <c r="P132" s="203">
        <f>I132+J132</f>
        <v>0</v>
      </c>
      <c r="Q132" s="203">
        <f>ROUND(I132*H132,2)</f>
        <v>0</v>
      </c>
      <c r="R132" s="203">
        <f>ROUND(J132*H132,2)</f>
        <v>0</v>
      </c>
      <c r="S132" s="68"/>
      <c r="T132" s="204">
        <f>S132*H132</f>
        <v>0</v>
      </c>
      <c r="U132" s="204">
        <v>0</v>
      </c>
      <c r="V132" s="204">
        <f>U132*H132</f>
        <v>0</v>
      </c>
      <c r="W132" s="204">
        <v>0</v>
      </c>
      <c r="X132" s="205">
        <f>W132*H132</f>
        <v>0</v>
      </c>
      <c r="Y132" s="31"/>
      <c r="Z132" s="31"/>
      <c r="AA132" s="31"/>
      <c r="AB132" s="31"/>
      <c r="AC132" s="31"/>
      <c r="AD132" s="31"/>
      <c r="AE132" s="31"/>
      <c r="AR132" s="206" t="s">
        <v>81</v>
      </c>
      <c r="AT132" s="206" t="s">
        <v>169</v>
      </c>
      <c r="AU132" s="206" t="s">
        <v>83</v>
      </c>
      <c r="AY132" s="14" t="s">
        <v>167</v>
      </c>
      <c r="BE132" s="207">
        <f>IF(O132="základní",K132,0)</f>
        <v>0</v>
      </c>
      <c r="BF132" s="207">
        <f>IF(O132="snížená",K132,0)</f>
        <v>0</v>
      </c>
      <c r="BG132" s="207">
        <f>IF(O132="zákl. přenesená",K132,0)</f>
        <v>0</v>
      </c>
      <c r="BH132" s="207">
        <f>IF(O132="sníž. přenesená",K132,0)</f>
        <v>0</v>
      </c>
      <c r="BI132" s="207">
        <f>IF(O132="nulová",K132,0)</f>
        <v>0</v>
      </c>
      <c r="BJ132" s="14" t="s">
        <v>81</v>
      </c>
      <c r="BK132" s="207">
        <f>ROUND(P132*H132,2)</f>
        <v>0</v>
      </c>
      <c r="BL132" s="14" t="s">
        <v>81</v>
      </c>
      <c r="BM132" s="206" t="s">
        <v>185</v>
      </c>
    </row>
    <row r="133" spans="1:65" s="2" customFormat="1" ht="11.25">
      <c r="A133" s="31"/>
      <c r="B133" s="32"/>
      <c r="C133" s="33"/>
      <c r="D133" s="208" t="s">
        <v>174</v>
      </c>
      <c r="E133" s="33"/>
      <c r="F133" s="209" t="s">
        <v>184</v>
      </c>
      <c r="G133" s="33"/>
      <c r="H133" s="33"/>
      <c r="I133" s="210"/>
      <c r="J133" s="210"/>
      <c r="K133" s="33"/>
      <c r="L133" s="33"/>
      <c r="M133" s="36"/>
      <c r="N133" s="211"/>
      <c r="O133" s="212"/>
      <c r="P133" s="68"/>
      <c r="Q133" s="68"/>
      <c r="R133" s="68"/>
      <c r="S133" s="68"/>
      <c r="T133" s="68"/>
      <c r="U133" s="68"/>
      <c r="V133" s="68"/>
      <c r="W133" s="68"/>
      <c r="X133" s="69"/>
      <c r="Y133" s="31"/>
      <c r="Z133" s="31"/>
      <c r="AA133" s="31"/>
      <c r="AB133" s="31"/>
      <c r="AC133" s="31"/>
      <c r="AD133" s="31"/>
      <c r="AE133" s="31"/>
      <c r="AT133" s="14" t="s">
        <v>174</v>
      </c>
      <c r="AU133" s="14" t="s">
        <v>83</v>
      </c>
    </row>
    <row r="134" spans="1:65" s="2" customFormat="1" ht="14.45" customHeight="1">
      <c r="A134" s="31"/>
      <c r="B134" s="32"/>
      <c r="C134" s="193" t="s">
        <v>186</v>
      </c>
      <c r="D134" s="193" t="s">
        <v>169</v>
      </c>
      <c r="E134" s="194" t="s">
        <v>187</v>
      </c>
      <c r="F134" s="195" t="s">
        <v>188</v>
      </c>
      <c r="G134" s="196" t="s">
        <v>172</v>
      </c>
      <c r="H134" s="197">
        <v>35</v>
      </c>
      <c r="I134" s="198"/>
      <c r="J134" s="198"/>
      <c r="K134" s="199">
        <f>ROUND(P134*H134,2)</f>
        <v>0</v>
      </c>
      <c r="L134" s="200"/>
      <c r="M134" s="36"/>
      <c r="N134" s="201" t="s">
        <v>1</v>
      </c>
      <c r="O134" s="202" t="s">
        <v>37</v>
      </c>
      <c r="P134" s="203">
        <f>I134+J134</f>
        <v>0</v>
      </c>
      <c r="Q134" s="203">
        <f>ROUND(I134*H134,2)</f>
        <v>0</v>
      </c>
      <c r="R134" s="203">
        <f>ROUND(J134*H134,2)</f>
        <v>0</v>
      </c>
      <c r="S134" s="68"/>
      <c r="T134" s="204">
        <f>S134*H134</f>
        <v>0</v>
      </c>
      <c r="U134" s="204">
        <v>0</v>
      </c>
      <c r="V134" s="204">
        <f>U134*H134</f>
        <v>0</v>
      </c>
      <c r="W134" s="204">
        <v>0</v>
      </c>
      <c r="X134" s="205">
        <f>W134*H134</f>
        <v>0</v>
      </c>
      <c r="Y134" s="31"/>
      <c r="Z134" s="31"/>
      <c r="AA134" s="31"/>
      <c r="AB134" s="31"/>
      <c r="AC134" s="31"/>
      <c r="AD134" s="31"/>
      <c r="AE134" s="31"/>
      <c r="AR134" s="206" t="s">
        <v>81</v>
      </c>
      <c r="AT134" s="206" t="s">
        <v>169</v>
      </c>
      <c r="AU134" s="206" t="s">
        <v>83</v>
      </c>
      <c r="AY134" s="14" t="s">
        <v>167</v>
      </c>
      <c r="BE134" s="207">
        <f>IF(O134="základní",K134,0)</f>
        <v>0</v>
      </c>
      <c r="BF134" s="207">
        <f>IF(O134="snížená",K134,0)</f>
        <v>0</v>
      </c>
      <c r="BG134" s="207">
        <f>IF(O134="zákl. přenesená",K134,0)</f>
        <v>0</v>
      </c>
      <c r="BH134" s="207">
        <f>IF(O134="sníž. přenesená",K134,0)</f>
        <v>0</v>
      </c>
      <c r="BI134" s="207">
        <f>IF(O134="nulová",K134,0)</f>
        <v>0</v>
      </c>
      <c r="BJ134" s="14" t="s">
        <v>81</v>
      </c>
      <c r="BK134" s="207">
        <f>ROUND(P134*H134,2)</f>
        <v>0</v>
      </c>
      <c r="BL134" s="14" t="s">
        <v>81</v>
      </c>
      <c r="BM134" s="206" t="s">
        <v>189</v>
      </c>
    </row>
    <row r="135" spans="1:65" s="2" customFormat="1" ht="11.25">
      <c r="A135" s="31"/>
      <c r="B135" s="32"/>
      <c r="C135" s="33"/>
      <c r="D135" s="208" t="s">
        <v>174</v>
      </c>
      <c r="E135" s="33"/>
      <c r="F135" s="209" t="s">
        <v>188</v>
      </c>
      <c r="G135" s="33"/>
      <c r="H135" s="33"/>
      <c r="I135" s="210"/>
      <c r="J135" s="210"/>
      <c r="K135" s="33"/>
      <c r="L135" s="33"/>
      <c r="M135" s="36"/>
      <c r="N135" s="211"/>
      <c r="O135" s="212"/>
      <c r="P135" s="68"/>
      <c r="Q135" s="68"/>
      <c r="R135" s="68"/>
      <c r="S135" s="68"/>
      <c r="T135" s="68"/>
      <c r="U135" s="68"/>
      <c r="V135" s="68"/>
      <c r="W135" s="68"/>
      <c r="X135" s="69"/>
      <c r="Y135" s="31"/>
      <c r="Z135" s="31"/>
      <c r="AA135" s="31"/>
      <c r="AB135" s="31"/>
      <c r="AC135" s="31"/>
      <c r="AD135" s="31"/>
      <c r="AE135" s="31"/>
      <c r="AT135" s="14" t="s">
        <v>174</v>
      </c>
      <c r="AU135" s="14" t="s">
        <v>83</v>
      </c>
    </row>
    <row r="136" spans="1:65" s="2" customFormat="1" ht="14.45" customHeight="1">
      <c r="A136" s="31"/>
      <c r="B136" s="32"/>
      <c r="C136" s="193" t="s">
        <v>190</v>
      </c>
      <c r="D136" s="193" t="s">
        <v>169</v>
      </c>
      <c r="E136" s="194" t="s">
        <v>191</v>
      </c>
      <c r="F136" s="195" t="s">
        <v>192</v>
      </c>
      <c r="G136" s="196" t="s">
        <v>172</v>
      </c>
      <c r="H136" s="197">
        <v>35</v>
      </c>
      <c r="I136" s="198"/>
      <c r="J136" s="198"/>
      <c r="K136" s="199">
        <f>ROUND(P136*H136,2)</f>
        <v>0</v>
      </c>
      <c r="L136" s="200"/>
      <c r="M136" s="36"/>
      <c r="N136" s="201" t="s">
        <v>1</v>
      </c>
      <c r="O136" s="202" t="s">
        <v>37</v>
      </c>
      <c r="P136" s="203">
        <f>I136+J136</f>
        <v>0</v>
      </c>
      <c r="Q136" s="203">
        <f>ROUND(I136*H136,2)</f>
        <v>0</v>
      </c>
      <c r="R136" s="203">
        <f>ROUND(J136*H136,2)</f>
        <v>0</v>
      </c>
      <c r="S136" s="68"/>
      <c r="T136" s="204">
        <f>S136*H136</f>
        <v>0</v>
      </c>
      <c r="U136" s="204">
        <v>0</v>
      </c>
      <c r="V136" s="204">
        <f>U136*H136</f>
        <v>0</v>
      </c>
      <c r="W136" s="204">
        <v>0</v>
      </c>
      <c r="X136" s="205">
        <f>W136*H136</f>
        <v>0</v>
      </c>
      <c r="Y136" s="31"/>
      <c r="Z136" s="31"/>
      <c r="AA136" s="31"/>
      <c r="AB136" s="31"/>
      <c r="AC136" s="31"/>
      <c r="AD136" s="31"/>
      <c r="AE136" s="31"/>
      <c r="AR136" s="206" t="s">
        <v>81</v>
      </c>
      <c r="AT136" s="206" t="s">
        <v>169</v>
      </c>
      <c r="AU136" s="206" t="s">
        <v>83</v>
      </c>
      <c r="AY136" s="14" t="s">
        <v>167</v>
      </c>
      <c r="BE136" s="207">
        <f>IF(O136="základní",K136,0)</f>
        <v>0</v>
      </c>
      <c r="BF136" s="207">
        <f>IF(O136="snížená",K136,0)</f>
        <v>0</v>
      </c>
      <c r="BG136" s="207">
        <f>IF(O136="zákl. přenesená",K136,0)</f>
        <v>0</v>
      </c>
      <c r="BH136" s="207">
        <f>IF(O136="sníž. přenesená",K136,0)</f>
        <v>0</v>
      </c>
      <c r="BI136" s="207">
        <f>IF(O136="nulová",K136,0)</f>
        <v>0</v>
      </c>
      <c r="BJ136" s="14" t="s">
        <v>81</v>
      </c>
      <c r="BK136" s="207">
        <f>ROUND(P136*H136,2)</f>
        <v>0</v>
      </c>
      <c r="BL136" s="14" t="s">
        <v>81</v>
      </c>
      <c r="BM136" s="206" t="s">
        <v>193</v>
      </c>
    </row>
    <row r="137" spans="1:65" s="2" customFormat="1" ht="11.25">
      <c r="A137" s="31"/>
      <c r="B137" s="32"/>
      <c r="C137" s="33"/>
      <c r="D137" s="208" t="s">
        <v>174</v>
      </c>
      <c r="E137" s="33"/>
      <c r="F137" s="209" t="s">
        <v>192</v>
      </c>
      <c r="G137" s="33"/>
      <c r="H137" s="33"/>
      <c r="I137" s="210"/>
      <c r="J137" s="210"/>
      <c r="K137" s="33"/>
      <c r="L137" s="33"/>
      <c r="M137" s="36"/>
      <c r="N137" s="211"/>
      <c r="O137" s="212"/>
      <c r="P137" s="68"/>
      <c r="Q137" s="68"/>
      <c r="R137" s="68"/>
      <c r="S137" s="68"/>
      <c r="T137" s="68"/>
      <c r="U137" s="68"/>
      <c r="V137" s="68"/>
      <c r="W137" s="68"/>
      <c r="X137" s="69"/>
      <c r="Y137" s="31"/>
      <c r="Z137" s="31"/>
      <c r="AA137" s="31"/>
      <c r="AB137" s="31"/>
      <c r="AC137" s="31"/>
      <c r="AD137" s="31"/>
      <c r="AE137" s="31"/>
      <c r="AT137" s="14" t="s">
        <v>174</v>
      </c>
      <c r="AU137" s="14" t="s">
        <v>83</v>
      </c>
    </row>
    <row r="138" spans="1:65" s="2" customFormat="1" ht="14.45" customHeight="1">
      <c r="A138" s="31"/>
      <c r="B138" s="32"/>
      <c r="C138" s="193" t="s">
        <v>194</v>
      </c>
      <c r="D138" s="193" t="s">
        <v>169</v>
      </c>
      <c r="E138" s="194" t="s">
        <v>195</v>
      </c>
      <c r="F138" s="195" t="s">
        <v>196</v>
      </c>
      <c r="G138" s="196" t="s">
        <v>172</v>
      </c>
      <c r="H138" s="197">
        <v>35</v>
      </c>
      <c r="I138" s="198"/>
      <c r="J138" s="198"/>
      <c r="K138" s="199">
        <f>ROUND(P138*H138,2)</f>
        <v>0</v>
      </c>
      <c r="L138" s="200"/>
      <c r="M138" s="36"/>
      <c r="N138" s="201" t="s">
        <v>1</v>
      </c>
      <c r="O138" s="202" t="s">
        <v>37</v>
      </c>
      <c r="P138" s="203">
        <f>I138+J138</f>
        <v>0</v>
      </c>
      <c r="Q138" s="203">
        <f>ROUND(I138*H138,2)</f>
        <v>0</v>
      </c>
      <c r="R138" s="203">
        <f>ROUND(J138*H138,2)</f>
        <v>0</v>
      </c>
      <c r="S138" s="68"/>
      <c r="T138" s="204">
        <f>S138*H138</f>
        <v>0</v>
      </c>
      <c r="U138" s="204">
        <v>0</v>
      </c>
      <c r="V138" s="204">
        <f>U138*H138</f>
        <v>0</v>
      </c>
      <c r="W138" s="204">
        <v>0</v>
      </c>
      <c r="X138" s="205">
        <f>W138*H138</f>
        <v>0</v>
      </c>
      <c r="Y138" s="31"/>
      <c r="Z138" s="31"/>
      <c r="AA138" s="31"/>
      <c r="AB138" s="31"/>
      <c r="AC138" s="31"/>
      <c r="AD138" s="31"/>
      <c r="AE138" s="31"/>
      <c r="AR138" s="206" t="s">
        <v>81</v>
      </c>
      <c r="AT138" s="206" t="s">
        <v>169</v>
      </c>
      <c r="AU138" s="206" t="s">
        <v>83</v>
      </c>
      <c r="AY138" s="14" t="s">
        <v>167</v>
      </c>
      <c r="BE138" s="207">
        <f>IF(O138="základní",K138,0)</f>
        <v>0</v>
      </c>
      <c r="BF138" s="207">
        <f>IF(O138="snížená",K138,0)</f>
        <v>0</v>
      </c>
      <c r="BG138" s="207">
        <f>IF(O138="zákl. přenesená",K138,0)</f>
        <v>0</v>
      </c>
      <c r="BH138" s="207">
        <f>IF(O138="sníž. přenesená",K138,0)</f>
        <v>0</v>
      </c>
      <c r="BI138" s="207">
        <f>IF(O138="nulová",K138,0)</f>
        <v>0</v>
      </c>
      <c r="BJ138" s="14" t="s">
        <v>81</v>
      </c>
      <c r="BK138" s="207">
        <f>ROUND(P138*H138,2)</f>
        <v>0</v>
      </c>
      <c r="BL138" s="14" t="s">
        <v>81</v>
      </c>
      <c r="BM138" s="206" t="s">
        <v>197</v>
      </c>
    </row>
    <row r="139" spans="1:65" s="2" customFormat="1" ht="11.25">
      <c r="A139" s="31"/>
      <c r="B139" s="32"/>
      <c r="C139" s="33"/>
      <c r="D139" s="208" t="s">
        <v>174</v>
      </c>
      <c r="E139" s="33"/>
      <c r="F139" s="209" t="s">
        <v>196</v>
      </c>
      <c r="G139" s="33"/>
      <c r="H139" s="33"/>
      <c r="I139" s="210"/>
      <c r="J139" s="210"/>
      <c r="K139" s="33"/>
      <c r="L139" s="33"/>
      <c r="M139" s="36"/>
      <c r="N139" s="211"/>
      <c r="O139" s="212"/>
      <c r="P139" s="68"/>
      <c r="Q139" s="68"/>
      <c r="R139" s="68"/>
      <c r="S139" s="68"/>
      <c r="T139" s="68"/>
      <c r="U139" s="68"/>
      <c r="V139" s="68"/>
      <c r="W139" s="68"/>
      <c r="X139" s="69"/>
      <c r="Y139" s="31"/>
      <c r="Z139" s="31"/>
      <c r="AA139" s="31"/>
      <c r="AB139" s="31"/>
      <c r="AC139" s="31"/>
      <c r="AD139" s="31"/>
      <c r="AE139" s="31"/>
      <c r="AT139" s="14" t="s">
        <v>174</v>
      </c>
      <c r="AU139" s="14" t="s">
        <v>83</v>
      </c>
    </row>
    <row r="140" spans="1:65" s="2" customFormat="1" ht="24.2" customHeight="1">
      <c r="A140" s="31"/>
      <c r="B140" s="32"/>
      <c r="C140" s="213" t="s">
        <v>198</v>
      </c>
      <c r="D140" s="213" t="s">
        <v>199</v>
      </c>
      <c r="E140" s="214" t="s">
        <v>200</v>
      </c>
      <c r="F140" s="215" t="s">
        <v>201</v>
      </c>
      <c r="G140" s="216" t="s">
        <v>202</v>
      </c>
      <c r="H140" s="217">
        <v>1</v>
      </c>
      <c r="I140" s="218"/>
      <c r="J140" s="219"/>
      <c r="K140" s="220">
        <f>ROUND(P140*H140,2)</f>
        <v>0</v>
      </c>
      <c r="L140" s="219"/>
      <c r="M140" s="221"/>
      <c r="N140" s="222" t="s">
        <v>1</v>
      </c>
      <c r="O140" s="202" t="s">
        <v>37</v>
      </c>
      <c r="P140" s="203">
        <f>I140+J140</f>
        <v>0</v>
      </c>
      <c r="Q140" s="203">
        <f>ROUND(I140*H140,2)</f>
        <v>0</v>
      </c>
      <c r="R140" s="203">
        <f>ROUND(J140*H140,2)</f>
        <v>0</v>
      </c>
      <c r="S140" s="68"/>
      <c r="T140" s="204">
        <f>S140*H140</f>
        <v>0</v>
      </c>
      <c r="U140" s="204">
        <v>0</v>
      </c>
      <c r="V140" s="204">
        <f>U140*H140</f>
        <v>0</v>
      </c>
      <c r="W140" s="204">
        <v>0</v>
      </c>
      <c r="X140" s="205">
        <f>W140*H140</f>
        <v>0</v>
      </c>
      <c r="Y140" s="31"/>
      <c r="Z140" s="31"/>
      <c r="AA140" s="31"/>
      <c r="AB140" s="31"/>
      <c r="AC140" s="31"/>
      <c r="AD140" s="31"/>
      <c r="AE140" s="31"/>
      <c r="AR140" s="206" t="s">
        <v>198</v>
      </c>
      <c r="AT140" s="206" t="s">
        <v>199</v>
      </c>
      <c r="AU140" s="206" t="s">
        <v>83</v>
      </c>
      <c r="AY140" s="14" t="s">
        <v>167</v>
      </c>
      <c r="BE140" s="207">
        <f>IF(O140="základní",K140,0)</f>
        <v>0</v>
      </c>
      <c r="BF140" s="207">
        <f>IF(O140="snížená",K140,0)</f>
        <v>0</v>
      </c>
      <c r="BG140" s="207">
        <f>IF(O140="zákl. přenesená",K140,0)</f>
        <v>0</v>
      </c>
      <c r="BH140" s="207">
        <f>IF(O140="sníž. přenesená",K140,0)</f>
        <v>0</v>
      </c>
      <c r="BI140" s="207">
        <f>IF(O140="nulová",K140,0)</f>
        <v>0</v>
      </c>
      <c r="BJ140" s="14" t="s">
        <v>81</v>
      </c>
      <c r="BK140" s="207">
        <f>ROUND(P140*H140,2)</f>
        <v>0</v>
      </c>
      <c r="BL140" s="14" t="s">
        <v>182</v>
      </c>
      <c r="BM140" s="206" t="s">
        <v>203</v>
      </c>
    </row>
    <row r="141" spans="1:65" s="2" customFormat="1" ht="19.5">
      <c r="A141" s="31"/>
      <c r="B141" s="32"/>
      <c r="C141" s="33"/>
      <c r="D141" s="208" t="s">
        <v>174</v>
      </c>
      <c r="E141" s="33"/>
      <c r="F141" s="209" t="s">
        <v>201</v>
      </c>
      <c r="G141" s="33"/>
      <c r="H141" s="33"/>
      <c r="I141" s="210"/>
      <c r="J141" s="210"/>
      <c r="K141" s="33"/>
      <c r="L141" s="33"/>
      <c r="M141" s="36"/>
      <c r="N141" s="211"/>
      <c r="O141" s="212"/>
      <c r="P141" s="68"/>
      <c r="Q141" s="68"/>
      <c r="R141" s="68"/>
      <c r="S141" s="68"/>
      <c r="T141" s="68"/>
      <c r="U141" s="68"/>
      <c r="V141" s="68"/>
      <c r="W141" s="68"/>
      <c r="X141" s="69"/>
      <c r="Y141" s="31"/>
      <c r="Z141" s="31"/>
      <c r="AA141" s="31"/>
      <c r="AB141" s="31"/>
      <c r="AC141" s="31"/>
      <c r="AD141" s="31"/>
      <c r="AE141" s="31"/>
      <c r="AT141" s="14" t="s">
        <v>174</v>
      </c>
      <c r="AU141" s="14" t="s">
        <v>83</v>
      </c>
    </row>
    <row r="142" spans="1:65" s="2" customFormat="1" ht="49.15" customHeight="1">
      <c r="A142" s="31"/>
      <c r="B142" s="32"/>
      <c r="C142" s="213" t="s">
        <v>204</v>
      </c>
      <c r="D142" s="213" t="s">
        <v>199</v>
      </c>
      <c r="E142" s="214" t="s">
        <v>205</v>
      </c>
      <c r="F142" s="215" t="s">
        <v>206</v>
      </c>
      <c r="G142" s="216" t="s">
        <v>202</v>
      </c>
      <c r="H142" s="217">
        <v>3</v>
      </c>
      <c r="I142" s="218"/>
      <c r="J142" s="219"/>
      <c r="K142" s="220">
        <f>ROUND(P142*H142,2)</f>
        <v>0</v>
      </c>
      <c r="L142" s="219"/>
      <c r="M142" s="221"/>
      <c r="N142" s="222" t="s">
        <v>1</v>
      </c>
      <c r="O142" s="202" t="s">
        <v>37</v>
      </c>
      <c r="P142" s="203">
        <f>I142+J142</f>
        <v>0</v>
      </c>
      <c r="Q142" s="203">
        <f>ROUND(I142*H142,2)</f>
        <v>0</v>
      </c>
      <c r="R142" s="203">
        <f>ROUND(J142*H142,2)</f>
        <v>0</v>
      </c>
      <c r="S142" s="68"/>
      <c r="T142" s="204">
        <f>S142*H142</f>
        <v>0</v>
      </c>
      <c r="U142" s="204">
        <v>0</v>
      </c>
      <c r="V142" s="204">
        <f>U142*H142</f>
        <v>0</v>
      </c>
      <c r="W142" s="204">
        <v>0</v>
      </c>
      <c r="X142" s="205">
        <f>W142*H142</f>
        <v>0</v>
      </c>
      <c r="Y142" s="31"/>
      <c r="Z142" s="31"/>
      <c r="AA142" s="31"/>
      <c r="AB142" s="31"/>
      <c r="AC142" s="31"/>
      <c r="AD142" s="31"/>
      <c r="AE142" s="31"/>
      <c r="AR142" s="206" t="s">
        <v>198</v>
      </c>
      <c r="AT142" s="206" t="s">
        <v>199</v>
      </c>
      <c r="AU142" s="206" t="s">
        <v>83</v>
      </c>
      <c r="AY142" s="14" t="s">
        <v>167</v>
      </c>
      <c r="BE142" s="207">
        <f>IF(O142="základní",K142,0)</f>
        <v>0</v>
      </c>
      <c r="BF142" s="207">
        <f>IF(O142="snížená",K142,0)</f>
        <v>0</v>
      </c>
      <c r="BG142" s="207">
        <f>IF(O142="zákl. přenesená",K142,0)</f>
        <v>0</v>
      </c>
      <c r="BH142" s="207">
        <f>IF(O142="sníž. přenesená",K142,0)</f>
        <v>0</v>
      </c>
      <c r="BI142" s="207">
        <f>IF(O142="nulová",K142,0)</f>
        <v>0</v>
      </c>
      <c r="BJ142" s="14" t="s">
        <v>81</v>
      </c>
      <c r="BK142" s="207">
        <f>ROUND(P142*H142,2)</f>
        <v>0</v>
      </c>
      <c r="BL142" s="14" t="s">
        <v>182</v>
      </c>
      <c r="BM142" s="206" t="s">
        <v>207</v>
      </c>
    </row>
    <row r="143" spans="1:65" s="2" customFormat="1" ht="29.25">
      <c r="A143" s="31"/>
      <c r="B143" s="32"/>
      <c r="C143" s="33"/>
      <c r="D143" s="208" t="s">
        <v>174</v>
      </c>
      <c r="E143" s="33"/>
      <c r="F143" s="209" t="s">
        <v>206</v>
      </c>
      <c r="G143" s="33"/>
      <c r="H143" s="33"/>
      <c r="I143" s="210"/>
      <c r="J143" s="210"/>
      <c r="K143" s="33"/>
      <c r="L143" s="33"/>
      <c r="M143" s="36"/>
      <c r="N143" s="211"/>
      <c r="O143" s="212"/>
      <c r="P143" s="68"/>
      <c r="Q143" s="68"/>
      <c r="R143" s="68"/>
      <c r="S143" s="68"/>
      <c r="T143" s="68"/>
      <c r="U143" s="68"/>
      <c r="V143" s="68"/>
      <c r="W143" s="68"/>
      <c r="X143" s="69"/>
      <c r="Y143" s="31"/>
      <c r="Z143" s="31"/>
      <c r="AA143" s="31"/>
      <c r="AB143" s="31"/>
      <c r="AC143" s="31"/>
      <c r="AD143" s="31"/>
      <c r="AE143" s="31"/>
      <c r="AT143" s="14" t="s">
        <v>174</v>
      </c>
      <c r="AU143" s="14" t="s">
        <v>83</v>
      </c>
    </row>
    <row r="144" spans="1:65" s="12" customFormat="1" ht="25.9" customHeight="1">
      <c r="B144" s="176"/>
      <c r="C144" s="177"/>
      <c r="D144" s="178" t="s">
        <v>73</v>
      </c>
      <c r="E144" s="179" t="s">
        <v>208</v>
      </c>
      <c r="F144" s="179" t="s">
        <v>209</v>
      </c>
      <c r="G144" s="177"/>
      <c r="H144" s="177"/>
      <c r="I144" s="180"/>
      <c r="J144" s="180"/>
      <c r="K144" s="181">
        <f>BK144</f>
        <v>0</v>
      </c>
      <c r="L144" s="177"/>
      <c r="M144" s="182"/>
      <c r="N144" s="183"/>
      <c r="O144" s="184"/>
      <c r="P144" s="184"/>
      <c r="Q144" s="185">
        <f>SUM(Q145:Q285)</f>
        <v>0</v>
      </c>
      <c r="R144" s="185">
        <f>SUM(R145:R285)</f>
        <v>0</v>
      </c>
      <c r="S144" s="184"/>
      <c r="T144" s="186">
        <f>SUM(T145:T285)</f>
        <v>0</v>
      </c>
      <c r="U144" s="184"/>
      <c r="V144" s="186">
        <f>SUM(V145:V285)</f>
        <v>0</v>
      </c>
      <c r="W144" s="184"/>
      <c r="X144" s="187">
        <f>SUM(X145:X285)</f>
        <v>0</v>
      </c>
      <c r="AR144" s="188" t="s">
        <v>182</v>
      </c>
      <c r="AT144" s="189" t="s">
        <v>73</v>
      </c>
      <c r="AU144" s="189" t="s">
        <v>74</v>
      </c>
      <c r="AY144" s="188" t="s">
        <v>167</v>
      </c>
      <c r="BK144" s="190">
        <f>SUM(BK145:BK285)</f>
        <v>0</v>
      </c>
    </row>
    <row r="145" spans="1:65" s="2" customFormat="1" ht="24.2" customHeight="1">
      <c r="A145" s="31"/>
      <c r="B145" s="32"/>
      <c r="C145" s="193" t="s">
        <v>210</v>
      </c>
      <c r="D145" s="193" t="s">
        <v>169</v>
      </c>
      <c r="E145" s="194" t="s">
        <v>211</v>
      </c>
      <c r="F145" s="195" t="s">
        <v>212</v>
      </c>
      <c r="G145" s="196" t="s">
        <v>172</v>
      </c>
      <c r="H145" s="197">
        <v>50</v>
      </c>
      <c r="I145" s="198"/>
      <c r="J145" s="198"/>
      <c r="K145" s="199">
        <f>ROUND(P145*H145,2)</f>
        <v>0</v>
      </c>
      <c r="L145" s="200"/>
      <c r="M145" s="36"/>
      <c r="N145" s="201" t="s">
        <v>1</v>
      </c>
      <c r="O145" s="202" t="s">
        <v>37</v>
      </c>
      <c r="P145" s="203">
        <f>I145+J145</f>
        <v>0</v>
      </c>
      <c r="Q145" s="203">
        <f>ROUND(I145*H145,2)</f>
        <v>0</v>
      </c>
      <c r="R145" s="203">
        <f>ROUND(J145*H145,2)</f>
        <v>0</v>
      </c>
      <c r="S145" s="68"/>
      <c r="T145" s="204">
        <f>S145*H145</f>
        <v>0</v>
      </c>
      <c r="U145" s="204">
        <v>0</v>
      </c>
      <c r="V145" s="204">
        <f>U145*H145</f>
        <v>0</v>
      </c>
      <c r="W145" s="204">
        <v>0</v>
      </c>
      <c r="X145" s="205">
        <f>W145*H145</f>
        <v>0</v>
      </c>
      <c r="Y145" s="31"/>
      <c r="Z145" s="31"/>
      <c r="AA145" s="31"/>
      <c r="AB145" s="31"/>
      <c r="AC145" s="31"/>
      <c r="AD145" s="31"/>
      <c r="AE145" s="31"/>
      <c r="AR145" s="206" t="s">
        <v>81</v>
      </c>
      <c r="AT145" s="206" t="s">
        <v>169</v>
      </c>
      <c r="AU145" s="206" t="s">
        <v>81</v>
      </c>
      <c r="AY145" s="14" t="s">
        <v>167</v>
      </c>
      <c r="BE145" s="207">
        <f>IF(O145="základní",K145,0)</f>
        <v>0</v>
      </c>
      <c r="BF145" s="207">
        <f>IF(O145="snížená",K145,0)</f>
        <v>0</v>
      </c>
      <c r="BG145" s="207">
        <f>IF(O145="zákl. přenesená",K145,0)</f>
        <v>0</v>
      </c>
      <c r="BH145" s="207">
        <f>IF(O145="sníž. přenesená",K145,0)</f>
        <v>0</v>
      </c>
      <c r="BI145" s="207">
        <f>IF(O145="nulová",K145,0)</f>
        <v>0</v>
      </c>
      <c r="BJ145" s="14" t="s">
        <v>81</v>
      </c>
      <c r="BK145" s="207">
        <f>ROUND(P145*H145,2)</f>
        <v>0</v>
      </c>
      <c r="BL145" s="14" t="s">
        <v>81</v>
      </c>
      <c r="BM145" s="206" t="s">
        <v>213</v>
      </c>
    </row>
    <row r="146" spans="1:65" s="2" customFormat="1" ht="48.75">
      <c r="A146" s="31"/>
      <c r="B146" s="32"/>
      <c r="C146" s="33"/>
      <c r="D146" s="208" t="s">
        <v>174</v>
      </c>
      <c r="E146" s="33"/>
      <c r="F146" s="209" t="s">
        <v>214</v>
      </c>
      <c r="G146" s="33"/>
      <c r="H146" s="33"/>
      <c r="I146" s="210"/>
      <c r="J146" s="210"/>
      <c r="K146" s="33"/>
      <c r="L146" s="33"/>
      <c r="M146" s="36"/>
      <c r="N146" s="211"/>
      <c r="O146" s="212"/>
      <c r="P146" s="68"/>
      <c r="Q146" s="68"/>
      <c r="R146" s="68"/>
      <c r="S146" s="68"/>
      <c r="T146" s="68"/>
      <c r="U146" s="68"/>
      <c r="V146" s="68"/>
      <c r="W146" s="68"/>
      <c r="X146" s="69"/>
      <c r="Y146" s="31"/>
      <c r="Z146" s="31"/>
      <c r="AA146" s="31"/>
      <c r="AB146" s="31"/>
      <c r="AC146" s="31"/>
      <c r="AD146" s="31"/>
      <c r="AE146" s="31"/>
      <c r="AT146" s="14" t="s">
        <v>174</v>
      </c>
      <c r="AU146" s="14" t="s">
        <v>81</v>
      </c>
    </row>
    <row r="147" spans="1:65" s="2" customFormat="1" ht="24.2" customHeight="1">
      <c r="A147" s="31"/>
      <c r="B147" s="32"/>
      <c r="C147" s="213" t="s">
        <v>215</v>
      </c>
      <c r="D147" s="213" t="s">
        <v>199</v>
      </c>
      <c r="E147" s="214" t="s">
        <v>216</v>
      </c>
      <c r="F147" s="215" t="s">
        <v>217</v>
      </c>
      <c r="G147" s="216" t="s">
        <v>172</v>
      </c>
      <c r="H147" s="217">
        <v>50</v>
      </c>
      <c r="I147" s="218"/>
      <c r="J147" s="219"/>
      <c r="K147" s="220">
        <f>ROUND(P147*H147,2)</f>
        <v>0</v>
      </c>
      <c r="L147" s="219"/>
      <c r="M147" s="221"/>
      <c r="N147" s="222" t="s">
        <v>1</v>
      </c>
      <c r="O147" s="202" t="s">
        <v>37</v>
      </c>
      <c r="P147" s="203">
        <f>I147+J147</f>
        <v>0</v>
      </c>
      <c r="Q147" s="203">
        <f>ROUND(I147*H147,2)</f>
        <v>0</v>
      </c>
      <c r="R147" s="203">
        <f>ROUND(J147*H147,2)</f>
        <v>0</v>
      </c>
      <c r="S147" s="68"/>
      <c r="T147" s="204">
        <f>S147*H147</f>
        <v>0</v>
      </c>
      <c r="U147" s="204">
        <v>0</v>
      </c>
      <c r="V147" s="204">
        <f>U147*H147</f>
        <v>0</v>
      </c>
      <c r="W147" s="204">
        <v>0</v>
      </c>
      <c r="X147" s="205">
        <f>W147*H147</f>
        <v>0</v>
      </c>
      <c r="Y147" s="31"/>
      <c r="Z147" s="31"/>
      <c r="AA147" s="31"/>
      <c r="AB147" s="31"/>
      <c r="AC147" s="31"/>
      <c r="AD147" s="31"/>
      <c r="AE147" s="31"/>
      <c r="AR147" s="206" t="s">
        <v>218</v>
      </c>
      <c r="AT147" s="206" t="s">
        <v>199</v>
      </c>
      <c r="AU147" s="206" t="s">
        <v>81</v>
      </c>
      <c r="AY147" s="14" t="s">
        <v>167</v>
      </c>
      <c r="BE147" s="207">
        <f>IF(O147="základní",K147,0)</f>
        <v>0</v>
      </c>
      <c r="BF147" s="207">
        <f>IF(O147="snížená",K147,0)</f>
        <v>0</v>
      </c>
      <c r="BG147" s="207">
        <f>IF(O147="zákl. přenesená",K147,0)</f>
        <v>0</v>
      </c>
      <c r="BH147" s="207">
        <f>IF(O147="sníž. přenesená",K147,0)</f>
        <v>0</v>
      </c>
      <c r="BI147" s="207">
        <f>IF(O147="nulová",K147,0)</f>
        <v>0</v>
      </c>
      <c r="BJ147" s="14" t="s">
        <v>81</v>
      </c>
      <c r="BK147" s="207">
        <f>ROUND(P147*H147,2)</f>
        <v>0</v>
      </c>
      <c r="BL147" s="14" t="s">
        <v>218</v>
      </c>
      <c r="BM147" s="206" t="s">
        <v>219</v>
      </c>
    </row>
    <row r="148" spans="1:65" s="2" customFormat="1" ht="19.5">
      <c r="A148" s="31"/>
      <c r="B148" s="32"/>
      <c r="C148" s="33"/>
      <c r="D148" s="208" t="s">
        <v>174</v>
      </c>
      <c r="E148" s="33"/>
      <c r="F148" s="209" t="s">
        <v>217</v>
      </c>
      <c r="G148" s="33"/>
      <c r="H148" s="33"/>
      <c r="I148" s="210"/>
      <c r="J148" s="210"/>
      <c r="K148" s="33"/>
      <c r="L148" s="33"/>
      <c r="M148" s="36"/>
      <c r="N148" s="211"/>
      <c r="O148" s="212"/>
      <c r="P148" s="68"/>
      <c r="Q148" s="68"/>
      <c r="R148" s="68"/>
      <c r="S148" s="68"/>
      <c r="T148" s="68"/>
      <c r="U148" s="68"/>
      <c r="V148" s="68"/>
      <c r="W148" s="68"/>
      <c r="X148" s="69"/>
      <c r="Y148" s="31"/>
      <c r="Z148" s="31"/>
      <c r="AA148" s="31"/>
      <c r="AB148" s="31"/>
      <c r="AC148" s="31"/>
      <c r="AD148" s="31"/>
      <c r="AE148" s="31"/>
      <c r="AT148" s="14" t="s">
        <v>174</v>
      </c>
      <c r="AU148" s="14" t="s">
        <v>81</v>
      </c>
    </row>
    <row r="149" spans="1:65" s="2" customFormat="1" ht="14.45" customHeight="1">
      <c r="A149" s="31"/>
      <c r="B149" s="32"/>
      <c r="C149" s="193" t="s">
        <v>220</v>
      </c>
      <c r="D149" s="193" t="s">
        <v>169</v>
      </c>
      <c r="E149" s="194" t="s">
        <v>221</v>
      </c>
      <c r="F149" s="195" t="s">
        <v>222</v>
      </c>
      <c r="G149" s="196" t="s">
        <v>202</v>
      </c>
      <c r="H149" s="197">
        <v>1</v>
      </c>
      <c r="I149" s="198"/>
      <c r="J149" s="198"/>
      <c r="K149" s="199">
        <f>ROUND(P149*H149,2)</f>
        <v>0</v>
      </c>
      <c r="L149" s="200"/>
      <c r="M149" s="36"/>
      <c r="N149" s="201" t="s">
        <v>1</v>
      </c>
      <c r="O149" s="202" t="s">
        <v>37</v>
      </c>
      <c r="P149" s="203">
        <f>I149+J149</f>
        <v>0</v>
      </c>
      <c r="Q149" s="203">
        <f>ROUND(I149*H149,2)</f>
        <v>0</v>
      </c>
      <c r="R149" s="203">
        <f>ROUND(J149*H149,2)</f>
        <v>0</v>
      </c>
      <c r="S149" s="68"/>
      <c r="T149" s="204">
        <f>S149*H149</f>
        <v>0</v>
      </c>
      <c r="U149" s="204">
        <v>0</v>
      </c>
      <c r="V149" s="204">
        <f>U149*H149</f>
        <v>0</v>
      </c>
      <c r="W149" s="204">
        <v>0</v>
      </c>
      <c r="X149" s="205">
        <f>W149*H149</f>
        <v>0</v>
      </c>
      <c r="Y149" s="31"/>
      <c r="Z149" s="31"/>
      <c r="AA149" s="31"/>
      <c r="AB149" s="31"/>
      <c r="AC149" s="31"/>
      <c r="AD149" s="31"/>
      <c r="AE149" s="31"/>
      <c r="AR149" s="206" t="s">
        <v>223</v>
      </c>
      <c r="AT149" s="206" t="s">
        <v>169</v>
      </c>
      <c r="AU149" s="206" t="s">
        <v>81</v>
      </c>
      <c r="AY149" s="14" t="s">
        <v>167</v>
      </c>
      <c r="BE149" s="207">
        <f>IF(O149="základní",K149,0)</f>
        <v>0</v>
      </c>
      <c r="BF149" s="207">
        <f>IF(O149="snížená",K149,0)</f>
        <v>0</v>
      </c>
      <c r="BG149" s="207">
        <f>IF(O149="zákl. přenesená",K149,0)</f>
        <v>0</v>
      </c>
      <c r="BH149" s="207">
        <f>IF(O149="sníž. přenesená",K149,0)</f>
        <v>0</v>
      </c>
      <c r="BI149" s="207">
        <f>IF(O149="nulová",K149,0)</f>
        <v>0</v>
      </c>
      <c r="BJ149" s="14" t="s">
        <v>81</v>
      </c>
      <c r="BK149" s="207">
        <f>ROUND(P149*H149,2)</f>
        <v>0</v>
      </c>
      <c r="BL149" s="14" t="s">
        <v>223</v>
      </c>
      <c r="BM149" s="206" t="s">
        <v>224</v>
      </c>
    </row>
    <row r="150" spans="1:65" s="2" customFormat="1" ht="29.25">
      <c r="A150" s="31"/>
      <c r="B150" s="32"/>
      <c r="C150" s="33"/>
      <c r="D150" s="208" t="s">
        <v>174</v>
      </c>
      <c r="E150" s="33"/>
      <c r="F150" s="209" t="s">
        <v>225</v>
      </c>
      <c r="G150" s="33"/>
      <c r="H150" s="33"/>
      <c r="I150" s="210"/>
      <c r="J150" s="210"/>
      <c r="K150" s="33"/>
      <c r="L150" s="33"/>
      <c r="M150" s="36"/>
      <c r="N150" s="211"/>
      <c r="O150" s="212"/>
      <c r="P150" s="68"/>
      <c r="Q150" s="68"/>
      <c r="R150" s="68"/>
      <c r="S150" s="68"/>
      <c r="T150" s="68"/>
      <c r="U150" s="68"/>
      <c r="V150" s="68"/>
      <c r="W150" s="68"/>
      <c r="X150" s="69"/>
      <c r="Y150" s="31"/>
      <c r="Z150" s="31"/>
      <c r="AA150" s="31"/>
      <c r="AB150" s="31"/>
      <c r="AC150" s="31"/>
      <c r="AD150" s="31"/>
      <c r="AE150" s="31"/>
      <c r="AT150" s="14" t="s">
        <v>174</v>
      </c>
      <c r="AU150" s="14" t="s">
        <v>81</v>
      </c>
    </row>
    <row r="151" spans="1:65" s="2" customFormat="1" ht="37.9" customHeight="1">
      <c r="A151" s="31"/>
      <c r="B151" s="32"/>
      <c r="C151" s="213" t="s">
        <v>226</v>
      </c>
      <c r="D151" s="213" t="s">
        <v>199</v>
      </c>
      <c r="E151" s="214" t="s">
        <v>227</v>
      </c>
      <c r="F151" s="215" t="s">
        <v>228</v>
      </c>
      <c r="G151" s="216" t="s">
        <v>202</v>
      </c>
      <c r="H151" s="217">
        <v>1</v>
      </c>
      <c r="I151" s="218"/>
      <c r="J151" s="219"/>
      <c r="K151" s="220">
        <f>ROUND(P151*H151,2)</f>
        <v>0</v>
      </c>
      <c r="L151" s="219"/>
      <c r="M151" s="221"/>
      <c r="N151" s="222" t="s">
        <v>1</v>
      </c>
      <c r="O151" s="202" t="s">
        <v>37</v>
      </c>
      <c r="P151" s="203">
        <f>I151+J151</f>
        <v>0</v>
      </c>
      <c r="Q151" s="203">
        <f>ROUND(I151*H151,2)</f>
        <v>0</v>
      </c>
      <c r="R151" s="203">
        <f>ROUND(J151*H151,2)</f>
        <v>0</v>
      </c>
      <c r="S151" s="68"/>
      <c r="T151" s="204">
        <f>S151*H151</f>
        <v>0</v>
      </c>
      <c r="U151" s="204">
        <v>0</v>
      </c>
      <c r="V151" s="204">
        <f>U151*H151</f>
        <v>0</v>
      </c>
      <c r="W151" s="204">
        <v>0</v>
      </c>
      <c r="X151" s="205">
        <f>W151*H151</f>
        <v>0</v>
      </c>
      <c r="Y151" s="31"/>
      <c r="Z151" s="31"/>
      <c r="AA151" s="31"/>
      <c r="AB151" s="31"/>
      <c r="AC151" s="31"/>
      <c r="AD151" s="31"/>
      <c r="AE151" s="31"/>
      <c r="AR151" s="206" t="s">
        <v>218</v>
      </c>
      <c r="AT151" s="206" t="s">
        <v>199</v>
      </c>
      <c r="AU151" s="206" t="s">
        <v>81</v>
      </c>
      <c r="AY151" s="14" t="s">
        <v>167</v>
      </c>
      <c r="BE151" s="207">
        <f>IF(O151="základní",K151,0)</f>
        <v>0</v>
      </c>
      <c r="BF151" s="207">
        <f>IF(O151="snížená",K151,0)</f>
        <v>0</v>
      </c>
      <c r="BG151" s="207">
        <f>IF(O151="zákl. přenesená",K151,0)</f>
        <v>0</v>
      </c>
      <c r="BH151" s="207">
        <f>IF(O151="sníž. přenesená",K151,0)</f>
        <v>0</v>
      </c>
      <c r="BI151" s="207">
        <f>IF(O151="nulová",K151,0)</f>
        <v>0</v>
      </c>
      <c r="BJ151" s="14" t="s">
        <v>81</v>
      </c>
      <c r="BK151" s="207">
        <f>ROUND(P151*H151,2)</f>
        <v>0</v>
      </c>
      <c r="BL151" s="14" t="s">
        <v>218</v>
      </c>
      <c r="BM151" s="206" t="s">
        <v>229</v>
      </c>
    </row>
    <row r="152" spans="1:65" s="2" customFormat="1" ht="19.5">
      <c r="A152" s="31"/>
      <c r="B152" s="32"/>
      <c r="C152" s="33"/>
      <c r="D152" s="208" t="s">
        <v>174</v>
      </c>
      <c r="E152" s="33"/>
      <c r="F152" s="209" t="s">
        <v>228</v>
      </c>
      <c r="G152" s="33"/>
      <c r="H152" s="33"/>
      <c r="I152" s="210"/>
      <c r="J152" s="210"/>
      <c r="K152" s="33"/>
      <c r="L152" s="33"/>
      <c r="M152" s="36"/>
      <c r="N152" s="211"/>
      <c r="O152" s="212"/>
      <c r="P152" s="68"/>
      <c r="Q152" s="68"/>
      <c r="R152" s="68"/>
      <c r="S152" s="68"/>
      <c r="T152" s="68"/>
      <c r="U152" s="68"/>
      <c r="V152" s="68"/>
      <c r="W152" s="68"/>
      <c r="X152" s="69"/>
      <c r="Y152" s="31"/>
      <c r="Z152" s="31"/>
      <c r="AA152" s="31"/>
      <c r="AB152" s="31"/>
      <c r="AC152" s="31"/>
      <c r="AD152" s="31"/>
      <c r="AE152" s="31"/>
      <c r="AT152" s="14" t="s">
        <v>174</v>
      </c>
      <c r="AU152" s="14" t="s">
        <v>81</v>
      </c>
    </row>
    <row r="153" spans="1:65" s="2" customFormat="1" ht="14.45" customHeight="1">
      <c r="A153" s="31"/>
      <c r="B153" s="32"/>
      <c r="C153" s="213" t="s">
        <v>230</v>
      </c>
      <c r="D153" s="213" t="s">
        <v>199</v>
      </c>
      <c r="E153" s="214" t="s">
        <v>231</v>
      </c>
      <c r="F153" s="215" t="s">
        <v>232</v>
      </c>
      <c r="G153" s="216" t="s">
        <v>202</v>
      </c>
      <c r="H153" s="217">
        <v>1</v>
      </c>
      <c r="I153" s="218"/>
      <c r="J153" s="219"/>
      <c r="K153" s="220">
        <f>ROUND(P153*H153,2)</f>
        <v>0</v>
      </c>
      <c r="L153" s="219"/>
      <c r="M153" s="221"/>
      <c r="N153" s="222" t="s">
        <v>1</v>
      </c>
      <c r="O153" s="202" t="s">
        <v>37</v>
      </c>
      <c r="P153" s="203">
        <f>I153+J153</f>
        <v>0</v>
      </c>
      <c r="Q153" s="203">
        <f>ROUND(I153*H153,2)</f>
        <v>0</v>
      </c>
      <c r="R153" s="203">
        <f>ROUND(J153*H153,2)</f>
        <v>0</v>
      </c>
      <c r="S153" s="68"/>
      <c r="T153" s="204">
        <f>S153*H153</f>
        <v>0</v>
      </c>
      <c r="U153" s="204">
        <v>0</v>
      </c>
      <c r="V153" s="204">
        <f>U153*H153</f>
        <v>0</v>
      </c>
      <c r="W153" s="204">
        <v>0</v>
      </c>
      <c r="X153" s="205">
        <f>W153*H153</f>
        <v>0</v>
      </c>
      <c r="Y153" s="31"/>
      <c r="Z153" s="31"/>
      <c r="AA153" s="31"/>
      <c r="AB153" s="31"/>
      <c r="AC153" s="31"/>
      <c r="AD153" s="31"/>
      <c r="AE153" s="31"/>
      <c r="AR153" s="206" t="s">
        <v>218</v>
      </c>
      <c r="AT153" s="206" t="s">
        <v>199</v>
      </c>
      <c r="AU153" s="206" t="s">
        <v>81</v>
      </c>
      <c r="AY153" s="14" t="s">
        <v>167</v>
      </c>
      <c r="BE153" s="207">
        <f>IF(O153="základní",K153,0)</f>
        <v>0</v>
      </c>
      <c r="BF153" s="207">
        <f>IF(O153="snížená",K153,0)</f>
        <v>0</v>
      </c>
      <c r="BG153" s="207">
        <f>IF(O153="zákl. přenesená",K153,0)</f>
        <v>0</v>
      </c>
      <c r="BH153" s="207">
        <f>IF(O153="sníž. přenesená",K153,0)</f>
        <v>0</v>
      </c>
      <c r="BI153" s="207">
        <f>IF(O153="nulová",K153,0)</f>
        <v>0</v>
      </c>
      <c r="BJ153" s="14" t="s">
        <v>81</v>
      </c>
      <c r="BK153" s="207">
        <f>ROUND(P153*H153,2)</f>
        <v>0</v>
      </c>
      <c r="BL153" s="14" t="s">
        <v>218</v>
      </c>
      <c r="BM153" s="206" t="s">
        <v>233</v>
      </c>
    </row>
    <row r="154" spans="1:65" s="2" customFormat="1" ht="11.25">
      <c r="A154" s="31"/>
      <c r="B154" s="32"/>
      <c r="C154" s="33"/>
      <c r="D154" s="208" t="s">
        <v>174</v>
      </c>
      <c r="E154" s="33"/>
      <c r="F154" s="209" t="s">
        <v>232</v>
      </c>
      <c r="G154" s="33"/>
      <c r="H154" s="33"/>
      <c r="I154" s="210"/>
      <c r="J154" s="210"/>
      <c r="K154" s="33"/>
      <c r="L154" s="33"/>
      <c r="M154" s="36"/>
      <c r="N154" s="211"/>
      <c r="O154" s="212"/>
      <c r="P154" s="68"/>
      <c r="Q154" s="68"/>
      <c r="R154" s="68"/>
      <c r="S154" s="68"/>
      <c r="T154" s="68"/>
      <c r="U154" s="68"/>
      <c r="V154" s="68"/>
      <c r="W154" s="68"/>
      <c r="X154" s="69"/>
      <c r="Y154" s="31"/>
      <c r="Z154" s="31"/>
      <c r="AA154" s="31"/>
      <c r="AB154" s="31"/>
      <c r="AC154" s="31"/>
      <c r="AD154" s="31"/>
      <c r="AE154" s="31"/>
      <c r="AT154" s="14" t="s">
        <v>174</v>
      </c>
      <c r="AU154" s="14" t="s">
        <v>81</v>
      </c>
    </row>
    <row r="155" spans="1:65" s="2" customFormat="1" ht="14.45" customHeight="1">
      <c r="A155" s="31"/>
      <c r="B155" s="32"/>
      <c r="C155" s="193" t="s">
        <v>9</v>
      </c>
      <c r="D155" s="193" t="s">
        <v>169</v>
      </c>
      <c r="E155" s="194" t="s">
        <v>234</v>
      </c>
      <c r="F155" s="195" t="s">
        <v>235</v>
      </c>
      <c r="G155" s="196" t="s">
        <v>202</v>
      </c>
      <c r="H155" s="197">
        <v>1</v>
      </c>
      <c r="I155" s="198"/>
      <c r="J155" s="198"/>
      <c r="K155" s="199">
        <f>ROUND(P155*H155,2)</f>
        <v>0</v>
      </c>
      <c r="L155" s="200"/>
      <c r="M155" s="36"/>
      <c r="N155" s="201" t="s">
        <v>1</v>
      </c>
      <c r="O155" s="202" t="s">
        <v>37</v>
      </c>
      <c r="P155" s="203">
        <f>I155+J155</f>
        <v>0</v>
      </c>
      <c r="Q155" s="203">
        <f>ROUND(I155*H155,2)</f>
        <v>0</v>
      </c>
      <c r="R155" s="203">
        <f>ROUND(J155*H155,2)</f>
        <v>0</v>
      </c>
      <c r="S155" s="68"/>
      <c r="T155" s="204">
        <f>S155*H155</f>
        <v>0</v>
      </c>
      <c r="U155" s="204">
        <v>0</v>
      </c>
      <c r="V155" s="204">
        <f>U155*H155</f>
        <v>0</v>
      </c>
      <c r="W155" s="204">
        <v>0</v>
      </c>
      <c r="X155" s="205">
        <f>W155*H155</f>
        <v>0</v>
      </c>
      <c r="Y155" s="31"/>
      <c r="Z155" s="31"/>
      <c r="AA155" s="31"/>
      <c r="AB155" s="31"/>
      <c r="AC155" s="31"/>
      <c r="AD155" s="31"/>
      <c r="AE155" s="31"/>
      <c r="AR155" s="206" t="s">
        <v>81</v>
      </c>
      <c r="AT155" s="206" t="s">
        <v>169</v>
      </c>
      <c r="AU155" s="206" t="s">
        <v>81</v>
      </c>
      <c r="AY155" s="14" t="s">
        <v>167</v>
      </c>
      <c r="BE155" s="207">
        <f>IF(O155="základní",K155,0)</f>
        <v>0</v>
      </c>
      <c r="BF155" s="207">
        <f>IF(O155="snížená",K155,0)</f>
        <v>0</v>
      </c>
      <c r="BG155" s="207">
        <f>IF(O155="zákl. přenesená",K155,0)</f>
        <v>0</v>
      </c>
      <c r="BH155" s="207">
        <f>IF(O155="sníž. přenesená",K155,0)</f>
        <v>0</v>
      </c>
      <c r="BI155" s="207">
        <f>IF(O155="nulová",K155,0)</f>
        <v>0</v>
      </c>
      <c r="BJ155" s="14" t="s">
        <v>81</v>
      </c>
      <c r="BK155" s="207">
        <f>ROUND(P155*H155,2)</f>
        <v>0</v>
      </c>
      <c r="BL155" s="14" t="s">
        <v>81</v>
      </c>
      <c r="BM155" s="206" t="s">
        <v>236</v>
      </c>
    </row>
    <row r="156" spans="1:65" s="2" customFormat="1" ht="19.5">
      <c r="A156" s="31"/>
      <c r="B156" s="32"/>
      <c r="C156" s="33"/>
      <c r="D156" s="208" t="s">
        <v>174</v>
      </c>
      <c r="E156" s="33"/>
      <c r="F156" s="209" t="s">
        <v>237</v>
      </c>
      <c r="G156" s="33"/>
      <c r="H156" s="33"/>
      <c r="I156" s="210"/>
      <c r="J156" s="210"/>
      <c r="K156" s="33"/>
      <c r="L156" s="33"/>
      <c r="M156" s="36"/>
      <c r="N156" s="211"/>
      <c r="O156" s="212"/>
      <c r="P156" s="68"/>
      <c r="Q156" s="68"/>
      <c r="R156" s="68"/>
      <c r="S156" s="68"/>
      <c r="T156" s="68"/>
      <c r="U156" s="68"/>
      <c r="V156" s="68"/>
      <c r="W156" s="68"/>
      <c r="X156" s="69"/>
      <c r="Y156" s="31"/>
      <c r="Z156" s="31"/>
      <c r="AA156" s="31"/>
      <c r="AB156" s="31"/>
      <c r="AC156" s="31"/>
      <c r="AD156" s="31"/>
      <c r="AE156" s="31"/>
      <c r="AT156" s="14" t="s">
        <v>174</v>
      </c>
      <c r="AU156" s="14" t="s">
        <v>81</v>
      </c>
    </row>
    <row r="157" spans="1:65" s="2" customFormat="1" ht="14.45" customHeight="1">
      <c r="A157" s="31"/>
      <c r="B157" s="32"/>
      <c r="C157" s="193" t="s">
        <v>238</v>
      </c>
      <c r="D157" s="193" t="s">
        <v>169</v>
      </c>
      <c r="E157" s="194" t="s">
        <v>239</v>
      </c>
      <c r="F157" s="195" t="s">
        <v>240</v>
      </c>
      <c r="G157" s="196" t="s">
        <v>202</v>
      </c>
      <c r="H157" s="197">
        <v>1</v>
      </c>
      <c r="I157" s="198"/>
      <c r="J157" s="198"/>
      <c r="K157" s="199">
        <f>ROUND(P157*H157,2)</f>
        <v>0</v>
      </c>
      <c r="L157" s="200"/>
      <c r="M157" s="36"/>
      <c r="N157" s="201" t="s">
        <v>1</v>
      </c>
      <c r="O157" s="202" t="s">
        <v>37</v>
      </c>
      <c r="P157" s="203">
        <f>I157+J157</f>
        <v>0</v>
      </c>
      <c r="Q157" s="203">
        <f>ROUND(I157*H157,2)</f>
        <v>0</v>
      </c>
      <c r="R157" s="203">
        <f>ROUND(J157*H157,2)</f>
        <v>0</v>
      </c>
      <c r="S157" s="68"/>
      <c r="T157" s="204">
        <f>S157*H157</f>
        <v>0</v>
      </c>
      <c r="U157" s="204">
        <v>0</v>
      </c>
      <c r="V157" s="204">
        <f>U157*H157</f>
        <v>0</v>
      </c>
      <c r="W157" s="204">
        <v>0</v>
      </c>
      <c r="X157" s="205">
        <f>W157*H157</f>
        <v>0</v>
      </c>
      <c r="Y157" s="31"/>
      <c r="Z157" s="31"/>
      <c r="AA157" s="31"/>
      <c r="AB157" s="31"/>
      <c r="AC157" s="31"/>
      <c r="AD157" s="31"/>
      <c r="AE157" s="31"/>
      <c r="AR157" s="206" t="s">
        <v>81</v>
      </c>
      <c r="AT157" s="206" t="s">
        <v>169</v>
      </c>
      <c r="AU157" s="206" t="s">
        <v>81</v>
      </c>
      <c r="AY157" s="14" t="s">
        <v>167</v>
      </c>
      <c r="BE157" s="207">
        <f>IF(O157="základní",K157,0)</f>
        <v>0</v>
      </c>
      <c r="BF157" s="207">
        <f>IF(O157="snížená",K157,0)</f>
        <v>0</v>
      </c>
      <c r="BG157" s="207">
        <f>IF(O157="zákl. přenesená",K157,0)</f>
        <v>0</v>
      </c>
      <c r="BH157" s="207">
        <f>IF(O157="sníž. přenesená",K157,0)</f>
        <v>0</v>
      </c>
      <c r="BI157" s="207">
        <f>IF(O157="nulová",K157,0)</f>
        <v>0</v>
      </c>
      <c r="BJ157" s="14" t="s">
        <v>81</v>
      </c>
      <c r="BK157" s="207">
        <f>ROUND(P157*H157,2)</f>
        <v>0</v>
      </c>
      <c r="BL157" s="14" t="s">
        <v>81</v>
      </c>
      <c r="BM157" s="206" t="s">
        <v>241</v>
      </c>
    </row>
    <row r="158" spans="1:65" s="2" customFormat="1" ht="29.25">
      <c r="A158" s="31"/>
      <c r="B158" s="32"/>
      <c r="C158" s="33"/>
      <c r="D158" s="208" t="s">
        <v>174</v>
      </c>
      <c r="E158" s="33"/>
      <c r="F158" s="209" t="s">
        <v>242</v>
      </c>
      <c r="G158" s="33"/>
      <c r="H158" s="33"/>
      <c r="I158" s="210"/>
      <c r="J158" s="210"/>
      <c r="K158" s="33"/>
      <c r="L158" s="33"/>
      <c r="M158" s="36"/>
      <c r="N158" s="211"/>
      <c r="O158" s="212"/>
      <c r="P158" s="68"/>
      <c r="Q158" s="68"/>
      <c r="R158" s="68"/>
      <c r="S158" s="68"/>
      <c r="T158" s="68"/>
      <c r="U158" s="68"/>
      <c r="V158" s="68"/>
      <c r="W158" s="68"/>
      <c r="X158" s="69"/>
      <c r="Y158" s="31"/>
      <c r="Z158" s="31"/>
      <c r="AA158" s="31"/>
      <c r="AB158" s="31"/>
      <c r="AC158" s="31"/>
      <c r="AD158" s="31"/>
      <c r="AE158" s="31"/>
      <c r="AT158" s="14" t="s">
        <v>174</v>
      </c>
      <c r="AU158" s="14" t="s">
        <v>81</v>
      </c>
    </row>
    <row r="159" spans="1:65" s="2" customFormat="1" ht="24.2" customHeight="1">
      <c r="A159" s="31"/>
      <c r="B159" s="32"/>
      <c r="C159" s="213" t="s">
        <v>243</v>
      </c>
      <c r="D159" s="213" t="s">
        <v>199</v>
      </c>
      <c r="E159" s="214" t="s">
        <v>244</v>
      </c>
      <c r="F159" s="215" t="s">
        <v>245</v>
      </c>
      <c r="G159" s="216" t="s">
        <v>202</v>
      </c>
      <c r="H159" s="217">
        <v>1</v>
      </c>
      <c r="I159" s="218"/>
      <c r="J159" s="219"/>
      <c r="K159" s="220">
        <f>ROUND(P159*H159,2)</f>
        <v>0</v>
      </c>
      <c r="L159" s="219"/>
      <c r="M159" s="221"/>
      <c r="N159" s="222" t="s">
        <v>1</v>
      </c>
      <c r="O159" s="202" t="s">
        <v>37</v>
      </c>
      <c r="P159" s="203">
        <f>I159+J159</f>
        <v>0</v>
      </c>
      <c r="Q159" s="203">
        <f>ROUND(I159*H159,2)</f>
        <v>0</v>
      </c>
      <c r="R159" s="203">
        <f>ROUND(J159*H159,2)</f>
        <v>0</v>
      </c>
      <c r="S159" s="68"/>
      <c r="T159" s="204">
        <f>S159*H159</f>
        <v>0</v>
      </c>
      <c r="U159" s="204">
        <v>0</v>
      </c>
      <c r="V159" s="204">
        <f>U159*H159</f>
        <v>0</v>
      </c>
      <c r="W159" s="204">
        <v>0</v>
      </c>
      <c r="X159" s="205">
        <f>W159*H159</f>
        <v>0</v>
      </c>
      <c r="Y159" s="31"/>
      <c r="Z159" s="31"/>
      <c r="AA159" s="31"/>
      <c r="AB159" s="31"/>
      <c r="AC159" s="31"/>
      <c r="AD159" s="31"/>
      <c r="AE159" s="31"/>
      <c r="AR159" s="206" t="s">
        <v>218</v>
      </c>
      <c r="AT159" s="206" t="s">
        <v>199</v>
      </c>
      <c r="AU159" s="206" t="s">
        <v>81</v>
      </c>
      <c r="AY159" s="14" t="s">
        <v>167</v>
      </c>
      <c r="BE159" s="207">
        <f>IF(O159="základní",K159,0)</f>
        <v>0</v>
      </c>
      <c r="BF159" s="207">
        <f>IF(O159="snížená",K159,0)</f>
        <v>0</v>
      </c>
      <c r="BG159" s="207">
        <f>IF(O159="zákl. přenesená",K159,0)</f>
        <v>0</v>
      </c>
      <c r="BH159" s="207">
        <f>IF(O159="sníž. přenesená",K159,0)</f>
        <v>0</v>
      </c>
      <c r="BI159" s="207">
        <f>IF(O159="nulová",K159,0)</f>
        <v>0</v>
      </c>
      <c r="BJ159" s="14" t="s">
        <v>81</v>
      </c>
      <c r="BK159" s="207">
        <f>ROUND(P159*H159,2)</f>
        <v>0</v>
      </c>
      <c r="BL159" s="14" t="s">
        <v>218</v>
      </c>
      <c r="BM159" s="206" t="s">
        <v>246</v>
      </c>
    </row>
    <row r="160" spans="1:65" s="2" customFormat="1" ht="11.25">
      <c r="A160" s="31"/>
      <c r="B160" s="32"/>
      <c r="C160" s="33"/>
      <c r="D160" s="208" t="s">
        <v>174</v>
      </c>
      <c r="E160" s="33"/>
      <c r="F160" s="209" t="s">
        <v>245</v>
      </c>
      <c r="G160" s="33"/>
      <c r="H160" s="33"/>
      <c r="I160" s="210"/>
      <c r="J160" s="210"/>
      <c r="K160" s="33"/>
      <c r="L160" s="33"/>
      <c r="M160" s="36"/>
      <c r="N160" s="211"/>
      <c r="O160" s="212"/>
      <c r="P160" s="68"/>
      <c r="Q160" s="68"/>
      <c r="R160" s="68"/>
      <c r="S160" s="68"/>
      <c r="T160" s="68"/>
      <c r="U160" s="68"/>
      <c r="V160" s="68"/>
      <c r="W160" s="68"/>
      <c r="X160" s="69"/>
      <c r="Y160" s="31"/>
      <c r="Z160" s="31"/>
      <c r="AA160" s="31"/>
      <c r="AB160" s="31"/>
      <c r="AC160" s="31"/>
      <c r="AD160" s="31"/>
      <c r="AE160" s="31"/>
      <c r="AT160" s="14" t="s">
        <v>174</v>
      </c>
      <c r="AU160" s="14" t="s">
        <v>81</v>
      </c>
    </row>
    <row r="161" spans="1:65" s="2" customFormat="1" ht="24.2" customHeight="1">
      <c r="A161" s="31"/>
      <c r="B161" s="32"/>
      <c r="C161" s="213" t="s">
        <v>247</v>
      </c>
      <c r="D161" s="213" t="s">
        <v>199</v>
      </c>
      <c r="E161" s="214" t="s">
        <v>248</v>
      </c>
      <c r="F161" s="215" t="s">
        <v>249</v>
      </c>
      <c r="G161" s="216" t="s">
        <v>202</v>
      </c>
      <c r="H161" s="217">
        <v>1</v>
      </c>
      <c r="I161" s="218"/>
      <c r="J161" s="219"/>
      <c r="K161" s="220">
        <f>ROUND(P161*H161,2)</f>
        <v>0</v>
      </c>
      <c r="L161" s="219"/>
      <c r="M161" s="221"/>
      <c r="N161" s="222" t="s">
        <v>1</v>
      </c>
      <c r="O161" s="202" t="s">
        <v>37</v>
      </c>
      <c r="P161" s="203">
        <f>I161+J161</f>
        <v>0</v>
      </c>
      <c r="Q161" s="203">
        <f>ROUND(I161*H161,2)</f>
        <v>0</v>
      </c>
      <c r="R161" s="203">
        <f>ROUND(J161*H161,2)</f>
        <v>0</v>
      </c>
      <c r="S161" s="68"/>
      <c r="T161" s="204">
        <f>S161*H161</f>
        <v>0</v>
      </c>
      <c r="U161" s="204">
        <v>0</v>
      </c>
      <c r="V161" s="204">
        <f>U161*H161</f>
        <v>0</v>
      </c>
      <c r="W161" s="204">
        <v>0</v>
      </c>
      <c r="X161" s="205">
        <f>W161*H161</f>
        <v>0</v>
      </c>
      <c r="Y161" s="31"/>
      <c r="Z161" s="31"/>
      <c r="AA161" s="31"/>
      <c r="AB161" s="31"/>
      <c r="AC161" s="31"/>
      <c r="AD161" s="31"/>
      <c r="AE161" s="31"/>
      <c r="AR161" s="206" t="s">
        <v>218</v>
      </c>
      <c r="AT161" s="206" t="s">
        <v>199</v>
      </c>
      <c r="AU161" s="206" t="s">
        <v>81</v>
      </c>
      <c r="AY161" s="14" t="s">
        <v>167</v>
      </c>
      <c r="BE161" s="207">
        <f>IF(O161="základní",K161,0)</f>
        <v>0</v>
      </c>
      <c r="BF161" s="207">
        <f>IF(O161="snížená",K161,0)</f>
        <v>0</v>
      </c>
      <c r="BG161" s="207">
        <f>IF(O161="zákl. přenesená",K161,0)</f>
        <v>0</v>
      </c>
      <c r="BH161" s="207">
        <f>IF(O161="sníž. přenesená",K161,0)</f>
        <v>0</v>
      </c>
      <c r="BI161" s="207">
        <f>IF(O161="nulová",K161,0)</f>
        <v>0</v>
      </c>
      <c r="BJ161" s="14" t="s">
        <v>81</v>
      </c>
      <c r="BK161" s="207">
        <f>ROUND(P161*H161,2)</f>
        <v>0</v>
      </c>
      <c r="BL161" s="14" t="s">
        <v>218</v>
      </c>
      <c r="BM161" s="206" t="s">
        <v>250</v>
      </c>
    </row>
    <row r="162" spans="1:65" s="2" customFormat="1" ht="19.5">
      <c r="A162" s="31"/>
      <c r="B162" s="32"/>
      <c r="C162" s="33"/>
      <c r="D162" s="208" t="s">
        <v>174</v>
      </c>
      <c r="E162" s="33"/>
      <c r="F162" s="209" t="s">
        <v>249</v>
      </c>
      <c r="G162" s="33"/>
      <c r="H162" s="33"/>
      <c r="I162" s="210"/>
      <c r="J162" s="210"/>
      <c r="K162" s="33"/>
      <c r="L162" s="33"/>
      <c r="M162" s="36"/>
      <c r="N162" s="211"/>
      <c r="O162" s="212"/>
      <c r="P162" s="68"/>
      <c r="Q162" s="68"/>
      <c r="R162" s="68"/>
      <c r="S162" s="68"/>
      <c r="T162" s="68"/>
      <c r="U162" s="68"/>
      <c r="V162" s="68"/>
      <c r="W162" s="68"/>
      <c r="X162" s="69"/>
      <c r="Y162" s="31"/>
      <c r="Z162" s="31"/>
      <c r="AA162" s="31"/>
      <c r="AB162" s="31"/>
      <c r="AC162" s="31"/>
      <c r="AD162" s="31"/>
      <c r="AE162" s="31"/>
      <c r="AT162" s="14" t="s">
        <v>174</v>
      </c>
      <c r="AU162" s="14" t="s">
        <v>81</v>
      </c>
    </row>
    <row r="163" spans="1:65" s="2" customFormat="1" ht="49.15" customHeight="1">
      <c r="A163" s="31"/>
      <c r="B163" s="32"/>
      <c r="C163" s="213" t="s">
        <v>251</v>
      </c>
      <c r="D163" s="213" t="s">
        <v>199</v>
      </c>
      <c r="E163" s="214" t="s">
        <v>252</v>
      </c>
      <c r="F163" s="215" t="s">
        <v>253</v>
      </c>
      <c r="G163" s="216" t="s">
        <v>202</v>
      </c>
      <c r="H163" s="217">
        <v>12</v>
      </c>
      <c r="I163" s="218"/>
      <c r="J163" s="219"/>
      <c r="K163" s="220">
        <f>ROUND(P163*H163,2)</f>
        <v>0</v>
      </c>
      <c r="L163" s="219"/>
      <c r="M163" s="221"/>
      <c r="N163" s="222" t="s">
        <v>1</v>
      </c>
      <c r="O163" s="202" t="s">
        <v>37</v>
      </c>
      <c r="P163" s="203">
        <f>I163+J163</f>
        <v>0</v>
      </c>
      <c r="Q163" s="203">
        <f>ROUND(I163*H163,2)</f>
        <v>0</v>
      </c>
      <c r="R163" s="203">
        <f>ROUND(J163*H163,2)</f>
        <v>0</v>
      </c>
      <c r="S163" s="68"/>
      <c r="T163" s="204">
        <f>S163*H163</f>
        <v>0</v>
      </c>
      <c r="U163" s="204">
        <v>0</v>
      </c>
      <c r="V163" s="204">
        <f>U163*H163</f>
        <v>0</v>
      </c>
      <c r="W163" s="204">
        <v>0</v>
      </c>
      <c r="X163" s="205">
        <f>W163*H163</f>
        <v>0</v>
      </c>
      <c r="Y163" s="31"/>
      <c r="Z163" s="31"/>
      <c r="AA163" s="31"/>
      <c r="AB163" s="31"/>
      <c r="AC163" s="31"/>
      <c r="AD163" s="31"/>
      <c r="AE163" s="31"/>
      <c r="AR163" s="206" t="s">
        <v>218</v>
      </c>
      <c r="AT163" s="206" t="s">
        <v>199</v>
      </c>
      <c r="AU163" s="206" t="s">
        <v>81</v>
      </c>
      <c r="AY163" s="14" t="s">
        <v>167</v>
      </c>
      <c r="BE163" s="207">
        <f>IF(O163="základní",K163,0)</f>
        <v>0</v>
      </c>
      <c r="BF163" s="207">
        <f>IF(O163="snížená",K163,0)</f>
        <v>0</v>
      </c>
      <c r="BG163" s="207">
        <f>IF(O163="zákl. přenesená",K163,0)</f>
        <v>0</v>
      </c>
      <c r="BH163" s="207">
        <f>IF(O163="sníž. přenesená",K163,0)</f>
        <v>0</v>
      </c>
      <c r="BI163" s="207">
        <f>IF(O163="nulová",K163,0)</f>
        <v>0</v>
      </c>
      <c r="BJ163" s="14" t="s">
        <v>81</v>
      </c>
      <c r="BK163" s="207">
        <f>ROUND(P163*H163,2)</f>
        <v>0</v>
      </c>
      <c r="BL163" s="14" t="s">
        <v>218</v>
      </c>
      <c r="BM163" s="206" t="s">
        <v>254</v>
      </c>
    </row>
    <row r="164" spans="1:65" s="2" customFormat="1" ht="29.25">
      <c r="A164" s="31"/>
      <c r="B164" s="32"/>
      <c r="C164" s="33"/>
      <c r="D164" s="208" t="s">
        <v>174</v>
      </c>
      <c r="E164" s="33"/>
      <c r="F164" s="209" t="s">
        <v>253</v>
      </c>
      <c r="G164" s="33"/>
      <c r="H164" s="33"/>
      <c r="I164" s="210"/>
      <c r="J164" s="210"/>
      <c r="K164" s="33"/>
      <c r="L164" s="33"/>
      <c r="M164" s="36"/>
      <c r="N164" s="211"/>
      <c r="O164" s="212"/>
      <c r="P164" s="68"/>
      <c r="Q164" s="68"/>
      <c r="R164" s="68"/>
      <c r="S164" s="68"/>
      <c r="T164" s="68"/>
      <c r="U164" s="68"/>
      <c r="V164" s="68"/>
      <c r="W164" s="68"/>
      <c r="X164" s="69"/>
      <c r="Y164" s="31"/>
      <c r="Z164" s="31"/>
      <c r="AA164" s="31"/>
      <c r="AB164" s="31"/>
      <c r="AC164" s="31"/>
      <c r="AD164" s="31"/>
      <c r="AE164" s="31"/>
      <c r="AT164" s="14" t="s">
        <v>174</v>
      </c>
      <c r="AU164" s="14" t="s">
        <v>81</v>
      </c>
    </row>
    <row r="165" spans="1:65" s="2" customFormat="1" ht="24.2" customHeight="1">
      <c r="A165" s="31"/>
      <c r="B165" s="32"/>
      <c r="C165" s="193" t="s">
        <v>255</v>
      </c>
      <c r="D165" s="193" t="s">
        <v>169</v>
      </c>
      <c r="E165" s="194" t="s">
        <v>256</v>
      </c>
      <c r="F165" s="195" t="s">
        <v>257</v>
      </c>
      <c r="G165" s="196" t="s">
        <v>172</v>
      </c>
      <c r="H165" s="197">
        <v>10</v>
      </c>
      <c r="I165" s="198"/>
      <c r="J165" s="198"/>
      <c r="K165" s="199">
        <f>ROUND(P165*H165,2)</f>
        <v>0</v>
      </c>
      <c r="L165" s="200"/>
      <c r="M165" s="36"/>
      <c r="N165" s="201" t="s">
        <v>1</v>
      </c>
      <c r="O165" s="202" t="s">
        <v>37</v>
      </c>
      <c r="P165" s="203">
        <f>I165+J165</f>
        <v>0</v>
      </c>
      <c r="Q165" s="203">
        <f>ROUND(I165*H165,2)</f>
        <v>0</v>
      </c>
      <c r="R165" s="203">
        <f>ROUND(J165*H165,2)</f>
        <v>0</v>
      </c>
      <c r="S165" s="68"/>
      <c r="T165" s="204">
        <f>S165*H165</f>
        <v>0</v>
      </c>
      <c r="U165" s="204">
        <v>0</v>
      </c>
      <c r="V165" s="204">
        <f>U165*H165</f>
        <v>0</v>
      </c>
      <c r="W165" s="204">
        <v>0</v>
      </c>
      <c r="X165" s="205">
        <f>W165*H165</f>
        <v>0</v>
      </c>
      <c r="Y165" s="31"/>
      <c r="Z165" s="31"/>
      <c r="AA165" s="31"/>
      <c r="AB165" s="31"/>
      <c r="AC165" s="31"/>
      <c r="AD165" s="31"/>
      <c r="AE165" s="31"/>
      <c r="AR165" s="206" t="s">
        <v>81</v>
      </c>
      <c r="AT165" s="206" t="s">
        <v>169</v>
      </c>
      <c r="AU165" s="206" t="s">
        <v>81</v>
      </c>
      <c r="AY165" s="14" t="s">
        <v>167</v>
      </c>
      <c r="BE165" s="207">
        <f>IF(O165="základní",K165,0)</f>
        <v>0</v>
      </c>
      <c r="BF165" s="207">
        <f>IF(O165="snížená",K165,0)</f>
        <v>0</v>
      </c>
      <c r="BG165" s="207">
        <f>IF(O165="zákl. přenesená",K165,0)</f>
        <v>0</v>
      </c>
      <c r="BH165" s="207">
        <f>IF(O165="sníž. přenesená",K165,0)</f>
        <v>0</v>
      </c>
      <c r="BI165" s="207">
        <f>IF(O165="nulová",K165,0)</f>
        <v>0</v>
      </c>
      <c r="BJ165" s="14" t="s">
        <v>81</v>
      </c>
      <c r="BK165" s="207">
        <f>ROUND(P165*H165,2)</f>
        <v>0</v>
      </c>
      <c r="BL165" s="14" t="s">
        <v>81</v>
      </c>
      <c r="BM165" s="206" t="s">
        <v>258</v>
      </c>
    </row>
    <row r="166" spans="1:65" s="2" customFormat="1" ht="58.5">
      <c r="A166" s="31"/>
      <c r="B166" s="32"/>
      <c r="C166" s="33"/>
      <c r="D166" s="208" t="s">
        <v>174</v>
      </c>
      <c r="E166" s="33"/>
      <c r="F166" s="209" t="s">
        <v>259</v>
      </c>
      <c r="G166" s="33"/>
      <c r="H166" s="33"/>
      <c r="I166" s="210"/>
      <c r="J166" s="210"/>
      <c r="K166" s="33"/>
      <c r="L166" s="33"/>
      <c r="M166" s="36"/>
      <c r="N166" s="211"/>
      <c r="O166" s="212"/>
      <c r="P166" s="68"/>
      <c r="Q166" s="68"/>
      <c r="R166" s="68"/>
      <c r="S166" s="68"/>
      <c r="T166" s="68"/>
      <c r="U166" s="68"/>
      <c r="V166" s="68"/>
      <c r="W166" s="68"/>
      <c r="X166" s="69"/>
      <c r="Y166" s="31"/>
      <c r="Z166" s="31"/>
      <c r="AA166" s="31"/>
      <c r="AB166" s="31"/>
      <c r="AC166" s="31"/>
      <c r="AD166" s="31"/>
      <c r="AE166" s="31"/>
      <c r="AT166" s="14" t="s">
        <v>174</v>
      </c>
      <c r="AU166" s="14" t="s">
        <v>81</v>
      </c>
    </row>
    <row r="167" spans="1:65" s="2" customFormat="1" ht="37.9" customHeight="1">
      <c r="A167" s="31"/>
      <c r="B167" s="32"/>
      <c r="C167" s="193" t="s">
        <v>8</v>
      </c>
      <c r="D167" s="193" t="s">
        <v>169</v>
      </c>
      <c r="E167" s="194" t="s">
        <v>260</v>
      </c>
      <c r="F167" s="195" t="s">
        <v>261</v>
      </c>
      <c r="G167" s="196" t="s">
        <v>172</v>
      </c>
      <c r="H167" s="197">
        <v>20</v>
      </c>
      <c r="I167" s="198"/>
      <c r="J167" s="198"/>
      <c r="K167" s="199">
        <f>ROUND(P167*H167,2)</f>
        <v>0</v>
      </c>
      <c r="L167" s="200"/>
      <c r="M167" s="36"/>
      <c r="N167" s="201" t="s">
        <v>1</v>
      </c>
      <c r="O167" s="202" t="s">
        <v>37</v>
      </c>
      <c r="P167" s="203">
        <f>I167+J167</f>
        <v>0</v>
      </c>
      <c r="Q167" s="203">
        <f>ROUND(I167*H167,2)</f>
        <v>0</v>
      </c>
      <c r="R167" s="203">
        <f>ROUND(J167*H167,2)</f>
        <v>0</v>
      </c>
      <c r="S167" s="68"/>
      <c r="T167" s="204">
        <f>S167*H167</f>
        <v>0</v>
      </c>
      <c r="U167" s="204">
        <v>0</v>
      </c>
      <c r="V167" s="204">
        <f>U167*H167</f>
        <v>0</v>
      </c>
      <c r="W167" s="204">
        <v>0</v>
      </c>
      <c r="X167" s="205">
        <f>W167*H167</f>
        <v>0</v>
      </c>
      <c r="Y167" s="31"/>
      <c r="Z167" s="31"/>
      <c r="AA167" s="31"/>
      <c r="AB167" s="31"/>
      <c r="AC167" s="31"/>
      <c r="AD167" s="31"/>
      <c r="AE167" s="31"/>
      <c r="AR167" s="206" t="s">
        <v>81</v>
      </c>
      <c r="AT167" s="206" t="s">
        <v>169</v>
      </c>
      <c r="AU167" s="206" t="s">
        <v>81</v>
      </c>
      <c r="AY167" s="14" t="s">
        <v>167</v>
      </c>
      <c r="BE167" s="207">
        <f>IF(O167="základní",K167,0)</f>
        <v>0</v>
      </c>
      <c r="BF167" s="207">
        <f>IF(O167="snížená",K167,0)</f>
        <v>0</v>
      </c>
      <c r="BG167" s="207">
        <f>IF(O167="zákl. přenesená",K167,0)</f>
        <v>0</v>
      </c>
      <c r="BH167" s="207">
        <f>IF(O167="sníž. přenesená",K167,0)</f>
        <v>0</v>
      </c>
      <c r="BI167" s="207">
        <f>IF(O167="nulová",K167,0)</f>
        <v>0</v>
      </c>
      <c r="BJ167" s="14" t="s">
        <v>81</v>
      </c>
      <c r="BK167" s="207">
        <f>ROUND(P167*H167,2)</f>
        <v>0</v>
      </c>
      <c r="BL167" s="14" t="s">
        <v>81</v>
      </c>
      <c r="BM167" s="206" t="s">
        <v>262</v>
      </c>
    </row>
    <row r="168" spans="1:65" s="2" customFormat="1" ht="68.25">
      <c r="A168" s="31"/>
      <c r="B168" s="32"/>
      <c r="C168" s="33"/>
      <c r="D168" s="208" t="s">
        <v>174</v>
      </c>
      <c r="E168" s="33"/>
      <c r="F168" s="209" t="s">
        <v>263</v>
      </c>
      <c r="G168" s="33"/>
      <c r="H168" s="33"/>
      <c r="I168" s="210"/>
      <c r="J168" s="210"/>
      <c r="K168" s="33"/>
      <c r="L168" s="33"/>
      <c r="M168" s="36"/>
      <c r="N168" s="211"/>
      <c r="O168" s="212"/>
      <c r="P168" s="68"/>
      <c r="Q168" s="68"/>
      <c r="R168" s="68"/>
      <c r="S168" s="68"/>
      <c r="T168" s="68"/>
      <c r="U168" s="68"/>
      <c r="V168" s="68"/>
      <c r="W168" s="68"/>
      <c r="X168" s="69"/>
      <c r="Y168" s="31"/>
      <c r="Z168" s="31"/>
      <c r="AA168" s="31"/>
      <c r="AB168" s="31"/>
      <c r="AC168" s="31"/>
      <c r="AD168" s="31"/>
      <c r="AE168" s="31"/>
      <c r="AT168" s="14" t="s">
        <v>174</v>
      </c>
      <c r="AU168" s="14" t="s">
        <v>81</v>
      </c>
    </row>
    <row r="169" spans="1:65" s="2" customFormat="1" ht="37.9" customHeight="1">
      <c r="A169" s="31"/>
      <c r="B169" s="32"/>
      <c r="C169" s="193" t="s">
        <v>264</v>
      </c>
      <c r="D169" s="193" t="s">
        <v>169</v>
      </c>
      <c r="E169" s="194" t="s">
        <v>265</v>
      </c>
      <c r="F169" s="195" t="s">
        <v>266</v>
      </c>
      <c r="G169" s="196" t="s">
        <v>172</v>
      </c>
      <c r="H169" s="197">
        <v>12</v>
      </c>
      <c r="I169" s="198"/>
      <c r="J169" s="198"/>
      <c r="K169" s="199">
        <f>ROUND(P169*H169,2)</f>
        <v>0</v>
      </c>
      <c r="L169" s="200"/>
      <c r="M169" s="36"/>
      <c r="N169" s="201" t="s">
        <v>1</v>
      </c>
      <c r="O169" s="202" t="s">
        <v>37</v>
      </c>
      <c r="P169" s="203">
        <f>I169+J169</f>
        <v>0</v>
      </c>
      <c r="Q169" s="203">
        <f>ROUND(I169*H169,2)</f>
        <v>0</v>
      </c>
      <c r="R169" s="203">
        <f>ROUND(J169*H169,2)</f>
        <v>0</v>
      </c>
      <c r="S169" s="68"/>
      <c r="T169" s="204">
        <f>S169*H169</f>
        <v>0</v>
      </c>
      <c r="U169" s="204">
        <v>0</v>
      </c>
      <c r="V169" s="204">
        <f>U169*H169</f>
        <v>0</v>
      </c>
      <c r="W169" s="204">
        <v>0</v>
      </c>
      <c r="X169" s="205">
        <f>W169*H169</f>
        <v>0</v>
      </c>
      <c r="Y169" s="31"/>
      <c r="Z169" s="31"/>
      <c r="AA169" s="31"/>
      <c r="AB169" s="31"/>
      <c r="AC169" s="31"/>
      <c r="AD169" s="31"/>
      <c r="AE169" s="31"/>
      <c r="AR169" s="206" t="s">
        <v>81</v>
      </c>
      <c r="AT169" s="206" t="s">
        <v>169</v>
      </c>
      <c r="AU169" s="206" t="s">
        <v>81</v>
      </c>
      <c r="AY169" s="14" t="s">
        <v>167</v>
      </c>
      <c r="BE169" s="207">
        <f>IF(O169="základní",K169,0)</f>
        <v>0</v>
      </c>
      <c r="BF169" s="207">
        <f>IF(O169="snížená",K169,0)</f>
        <v>0</v>
      </c>
      <c r="BG169" s="207">
        <f>IF(O169="zákl. přenesená",K169,0)</f>
        <v>0</v>
      </c>
      <c r="BH169" s="207">
        <f>IF(O169="sníž. přenesená",K169,0)</f>
        <v>0</v>
      </c>
      <c r="BI169" s="207">
        <f>IF(O169="nulová",K169,0)</f>
        <v>0</v>
      </c>
      <c r="BJ169" s="14" t="s">
        <v>81</v>
      </c>
      <c r="BK169" s="207">
        <f>ROUND(P169*H169,2)</f>
        <v>0</v>
      </c>
      <c r="BL169" s="14" t="s">
        <v>81</v>
      </c>
      <c r="BM169" s="206" t="s">
        <v>267</v>
      </c>
    </row>
    <row r="170" spans="1:65" s="2" customFormat="1" ht="68.25">
      <c r="A170" s="31"/>
      <c r="B170" s="32"/>
      <c r="C170" s="33"/>
      <c r="D170" s="208" t="s">
        <v>174</v>
      </c>
      <c r="E170" s="33"/>
      <c r="F170" s="209" t="s">
        <v>268</v>
      </c>
      <c r="G170" s="33"/>
      <c r="H170" s="33"/>
      <c r="I170" s="210"/>
      <c r="J170" s="210"/>
      <c r="K170" s="33"/>
      <c r="L170" s="33"/>
      <c r="M170" s="36"/>
      <c r="N170" s="211"/>
      <c r="O170" s="212"/>
      <c r="P170" s="68"/>
      <c r="Q170" s="68"/>
      <c r="R170" s="68"/>
      <c r="S170" s="68"/>
      <c r="T170" s="68"/>
      <c r="U170" s="68"/>
      <c r="V170" s="68"/>
      <c r="W170" s="68"/>
      <c r="X170" s="69"/>
      <c r="Y170" s="31"/>
      <c r="Z170" s="31"/>
      <c r="AA170" s="31"/>
      <c r="AB170" s="31"/>
      <c r="AC170" s="31"/>
      <c r="AD170" s="31"/>
      <c r="AE170" s="31"/>
      <c r="AT170" s="14" t="s">
        <v>174</v>
      </c>
      <c r="AU170" s="14" t="s">
        <v>81</v>
      </c>
    </row>
    <row r="171" spans="1:65" s="2" customFormat="1" ht="37.9" customHeight="1">
      <c r="A171" s="31"/>
      <c r="B171" s="32"/>
      <c r="C171" s="193" t="s">
        <v>269</v>
      </c>
      <c r="D171" s="193" t="s">
        <v>169</v>
      </c>
      <c r="E171" s="194" t="s">
        <v>270</v>
      </c>
      <c r="F171" s="195" t="s">
        <v>271</v>
      </c>
      <c r="G171" s="196" t="s">
        <v>172</v>
      </c>
      <c r="H171" s="197">
        <v>6</v>
      </c>
      <c r="I171" s="198"/>
      <c r="J171" s="198"/>
      <c r="K171" s="199">
        <f>ROUND(P171*H171,2)</f>
        <v>0</v>
      </c>
      <c r="L171" s="200"/>
      <c r="M171" s="36"/>
      <c r="N171" s="201" t="s">
        <v>1</v>
      </c>
      <c r="O171" s="202" t="s">
        <v>37</v>
      </c>
      <c r="P171" s="203">
        <f>I171+J171</f>
        <v>0</v>
      </c>
      <c r="Q171" s="203">
        <f>ROUND(I171*H171,2)</f>
        <v>0</v>
      </c>
      <c r="R171" s="203">
        <f>ROUND(J171*H171,2)</f>
        <v>0</v>
      </c>
      <c r="S171" s="68"/>
      <c r="T171" s="204">
        <f>S171*H171</f>
        <v>0</v>
      </c>
      <c r="U171" s="204">
        <v>0</v>
      </c>
      <c r="V171" s="204">
        <f>U171*H171</f>
        <v>0</v>
      </c>
      <c r="W171" s="204">
        <v>0</v>
      </c>
      <c r="X171" s="205">
        <f>W171*H171</f>
        <v>0</v>
      </c>
      <c r="Y171" s="31"/>
      <c r="Z171" s="31"/>
      <c r="AA171" s="31"/>
      <c r="AB171" s="31"/>
      <c r="AC171" s="31"/>
      <c r="AD171" s="31"/>
      <c r="AE171" s="31"/>
      <c r="AR171" s="206" t="s">
        <v>81</v>
      </c>
      <c r="AT171" s="206" t="s">
        <v>169</v>
      </c>
      <c r="AU171" s="206" t="s">
        <v>81</v>
      </c>
      <c r="AY171" s="14" t="s">
        <v>167</v>
      </c>
      <c r="BE171" s="207">
        <f>IF(O171="základní",K171,0)</f>
        <v>0</v>
      </c>
      <c r="BF171" s="207">
        <f>IF(O171="snížená",K171,0)</f>
        <v>0</v>
      </c>
      <c r="BG171" s="207">
        <f>IF(O171="zákl. přenesená",K171,0)</f>
        <v>0</v>
      </c>
      <c r="BH171" s="207">
        <f>IF(O171="sníž. přenesená",K171,0)</f>
        <v>0</v>
      </c>
      <c r="BI171" s="207">
        <f>IF(O171="nulová",K171,0)</f>
        <v>0</v>
      </c>
      <c r="BJ171" s="14" t="s">
        <v>81</v>
      </c>
      <c r="BK171" s="207">
        <f>ROUND(P171*H171,2)</f>
        <v>0</v>
      </c>
      <c r="BL171" s="14" t="s">
        <v>81</v>
      </c>
      <c r="BM171" s="206" t="s">
        <v>272</v>
      </c>
    </row>
    <row r="172" spans="1:65" s="2" customFormat="1" ht="68.25">
      <c r="A172" s="31"/>
      <c r="B172" s="32"/>
      <c r="C172" s="33"/>
      <c r="D172" s="208" t="s">
        <v>174</v>
      </c>
      <c r="E172" s="33"/>
      <c r="F172" s="209" t="s">
        <v>273</v>
      </c>
      <c r="G172" s="33"/>
      <c r="H172" s="33"/>
      <c r="I172" s="210"/>
      <c r="J172" s="210"/>
      <c r="K172" s="33"/>
      <c r="L172" s="33"/>
      <c r="M172" s="36"/>
      <c r="N172" s="211"/>
      <c r="O172" s="212"/>
      <c r="P172" s="68"/>
      <c r="Q172" s="68"/>
      <c r="R172" s="68"/>
      <c r="S172" s="68"/>
      <c r="T172" s="68"/>
      <c r="U172" s="68"/>
      <c r="V172" s="68"/>
      <c r="W172" s="68"/>
      <c r="X172" s="69"/>
      <c r="Y172" s="31"/>
      <c r="Z172" s="31"/>
      <c r="AA172" s="31"/>
      <c r="AB172" s="31"/>
      <c r="AC172" s="31"/>
      <c r="AD172" s="31"/>
      <c r="AE172" s="31"/>
      <c r="AT172" s="14" t="s">
        <v>174</v>
      </c>
      <c r="AU172" s="14" t="s">
        <v>81</v>
      </c>
    </row>
    <row r="173" spans="1:65" s="2" customFormat="1" ht="14.45" customHeight="1">
      <c r="A173" s="31"/>
      <c r="B173" s="32"/>
      <c r="C173" s="193" t="s">
        <v>274</v>
      </c>
      <c r="D173" s="193" t="s">
        <v>169</v>
      </c>
      <c r="E173" s="194" t="s">
        <v>275</v>
      </c>
      <c r="F173" s="195" t="s">
        <v>276</v>
      </c>
      <c r="G173" s="196" t="s">
        <v>172</v>
      </c>
      <c r="H173" s="197">
        <v>40</v>
      </c>
      <c r="I173" s="198"/>
      <c r="J173" s="198"/>
      <c r="K173" s="199">
        <f>ROUND(P173*H173,2)</f>
        <v>0</v>
      </c>
      <c r="L173" s="200"/>
      <c r="M173" s="36"/>
      <c r="N173" s="201" t="s">
        <v>1</v>
      </c>
      <c r="O173" s="202" t="s">
        <v>37</v>
      </c>
      <c r="P173" s="203">
        <f>I173+J173</f>
        <v>0</v>
      </c>
      <c r="Q173" s="203">
        <f>ROUND(I173*H173,2)</f>
        <v>0</v>
      </c>
      <c r="R173" s="203">
        <f>ROUND(J173*H173,2)</f>
        <v>0</v>
      </c>
      <c r="S173" s="68"/>
      <c r="T173" s="204">
        <f>S173*H173</f>
        <v>0</v>
      </c>
      <c r="U173" s="204">
        <v>0</v>
      </c>
      <c r="V173" s="204">
        <f>U173*H173</f>
        <v>0</v>
      </c>
      <c r="W173" s="204">
        <v>0</v>
      </c>
      <c r="X173" s="205">
        <f>W173*H173</f>
        <v>0</v>
      </c>
      <c r="Y173" s="31"/>
      <c r="Z173" s="31"/>
      <c r="AA173" s="31"/>
      <c r="AB173" s="31"/>
      <c r="AC173" s="31"/>
      <c r="AD173" s="31"/>
      <c r="AE173" s="31"/>
      <c r="AR173" s="206" t="s">
        <v>81</v>
      </c>
      <c r="AT173" s="206" t="s">
        <v>169</v>
      </c>
      <c r="AU173" s="206" t="s">
        <v>81</v>
      </c>
      <c r="AY173" s="14" t="s">
        <v>167</v>
      </c>
      <c r="BE173" s="207">
        <f>IF(O173="základní",K173,0)</f>
        <v>0</v>
      </c>
      <c r="BF173" s="207">
        <f>IF(O173="snížená",K173,0)</f>
        <v>0</v>
      </c>
      <c r="BG173" s="207">
        <f>IF(O173="zákl. přenesená",K173,0)</f>
        <v>0</v>
      </c>
      <c r="BH173" s="207">
        <f>IF(O173="sníž. přenesená",K173,0)</f>
        <v>0</v>
      </c>
      <c r="BI173" s="207">
        <f>IF(O173="nulová",K173,0)</f>
        <v>0</v>
      </c>
      <c r="BJ173" s="14" t="s">
        <v>81</v>
      </c>
      <c r="BK173" s="207">
        <f>ROUND(P173*H173,2)</f>
        <v>0</v>
      </c>
      <c r="BL173" s="14" t="s">
        <v>81</v>
      </c>
      <c r="BM173" s="206" t="s">
        <v>277</v>
      </c>
    </row>
    <row r="174" spans="1:65" s="2" customFormat="1" ht="19.5">
      <c r="A174" s="31"/>
      <c r="B174" s="32"/>
      <c r="C174" s="33"/>
      <c r="D174" s="208" t="s">
        <v>174</v>
      </c>
      <c r="E174" s="33"/>
      <c r="F174" s="209" t="s">
        <v>278</v>
      </c>
      <c r="G174" s="33"/>
      <c r="H174" s="33"/>
      <c r="I174" s="210"/>
      <c r="J174" s="210"/>
      <c r="K174" s="33"/>
      <c r="L174" s="33"/>
      <c r="M174" s="36"/>
      <c r="N174" s="211"/>
      <c r="O174" s="212"/>
      <c r="P174" s="68"/>
      <c r="Q174" s="68"/>
      <c r="R174" s="68"/>
      <c r="S174" s="68"/>
      <c r="T174" s="68"/>
      <c r="U174" s="68"/>
      <c r="V174" s="68"/>
      <c r="W174" s="68"/>
      <c r="X174" s="69"/>
      <c r="Y174" s="31"/>
      <c r="Z174" s="31"/>
      <c r="AA174" s="31"/>
      <c r="AB174" s="31"/>
      <c r="AC174" s="31"/>
      <c r="AD174" s="31"/>
      <c r="AE174" s="31"/>
      <c r="AT174" s="14" t="s">
        <v>174</v>
      </c>
      <c r="AU174" s="14" t="s">
        <v>81</v>
      </c>
    </row>
    <row r="175" spans="1:65" s="2" customFormat="1" ht="14.45" customHeight="1">
      <c r="A175" s="31"/>
      <c r="B175" s="32"/>
      <c r="C175" s="213" t="s">
        <v>279</v>
      </c>
      <c r="D175" s="213" t="s">
        <v>199</v>
      </c>
      <c r="E175" s="214" t="s">
        <v>280</v>
      </c>
      <c r="F175" s="215" t="s">
        <v>281</v>
      </c>
      <c r="G175" s="216" t="s">
        <v>202</v>
      </c>
      <c r="H175" s="217">
        <v>1</v>
      </c>
      <c r="I175" s="218"/>
      <c r="J175" s="219"/>
      <c r="K175" s="220">
        <f>ROUND(P175*H175,2)</f>
        <v>0</v>
      </c>
      <c r="L175" s="219"/>
      <c r="M175" s="221"/>
      <c r="N175" s="222" t="s">
        <v>1</v>
      </c>
      <c r="O175" s="202" t="s">
        <v>37</v>
      </c>
      <c r="P175" s="203">
        <f>I175+J175</f>
        <v>0</v>
      </c>
      <c r="Q175" s="203">
        <f>ROUND(I175*H175,2)</f>
        <v>0</v>
      </c>
      <c r="R175" s="203">
        <f>ROUND(J175*H175,2)</f>
        <v>0</v>
      </c>
      <c r="S175" s="68"/>
      <c r="T175" s="204">
        <f>S175*H175</f>
        <v>0</v>
      </c>
      <c r="U175" s="204">
        <v>0</v>
      </c>
      <c r="V175" s="204">
        <f>U175*H175</f>
        <v>0</v>
      </c>
      <c r="W175" s="204">
        <v>0</v>
      </c>
      <c r="X175" s="205">
        <f>W175*H175</f>
        <v>0</v>
      </c>
      <c r="Y175" s="31"/>
      <c r="Z175" s="31"/>
      <c r="AA175" s="31"/>
      <c r="AB175" s="31"/>
      <c r="AC175" s="31"/>
      <c r="AD175" s="31"/>
      <c r="AE175" s="31"/>
      <c r="AR175" s="206" t="s">
        <v>83</v>
      </c>
      <c r="AT175" s="206" t="s">
        <v>199</v>
      </c>
      <c r="AU175" s="206" t="s">
        <v>81</v>
      </c>
      <c r="AY175" s="14" t="s">
        <v>167</v>
      </c>
      <c r="BE175" s="207">
        <f>IF(O175="základní",K175,0)</f>
        <v>0</v>
      </c>
      <c r="BF175" s="207">
        <f>IF(O175="snížená",K175,0)</f>
        <v>0</v>
      </c>
      <c r="BG175" s="207">
        <f>IF(O175="zákl. přenesená",K175,0)</f>
        <v>0</v>
      </c>
      <c r="BH175" s="207">
        <f>IF(O175="sníž. přenesená",K175,0)</f>
        <v>0</v>
      </c>
      <c r="BI175" s="207">
        <f>IF(O175="nulová",K175,0)</f>
        <v>0</v>
      </c>
      <c r="BJ175" s="14" t="s">
        <v>81</v>
      </c>
      <c r="BK175" s="207">
        <f>ROUND(P175*H175,2)</f>
        <v>0</v>
      </c>
      <c r="BL175" s="14" t="s">
        <v>81</v>
      </c>
      <c r="BM175" s="206" t="s">
        <v>282</v>
      </c>
    </row>
    <row r="176" spans="1:65" s="2" customFormat="1" ht="11.25">
      <c r="A176" s="31"/>
      <c r="B176" s="32"/>
      <c r="C176" s="33"/>
      <c r="D176" s="208" t="s">
        <v>174</v>
      </c>
      <c r="E176" s="33"/>
      <c r="F176" s="209" t="s">
        <v>283</v>
      </c>
      <c r="G176" s="33"/>
      <c r="H176" s="33"/>
      <c r="I176" s="210"/>
      <c r="J176" s="210"/>
      <c r="K176" s="33"/>
      <c r="L176" s="33"/>
      <c r="M176" s="36"/>
      <c r="N176" s="211"/>
      <c r="O176" s="212"/>
      <c r="P176" s="68"/>
      <c r="Q176" s="68"/>
      <c r="R176" s="68"/>
      <c r="S176" s="68"/>
      <c r="T176" s="68"/>
      <c r="U176" s="68"/>
      <c r="V176" s="68"/>
      <c r="W176" s="68"/>
      <c r="X176" s="69"/>
      <c r="Y176" s="31"/>
      <c r="Z176" s="31"/>
      <c r="AA176" s="31"/>
      <c r="AB176" s="31"/>
      <c r="AC176" s="31"/>
      <c r="AD176" s="31"/>
      <c r="AE176" s="31"/>
      <c r="AT176" s="14" t="s">
        <v>174</v>
      </c>
      <c r="AU176" s="14" t="s">
        <v>81</v>
      </c>
    </row>
    <row r="177" spans="1:65" s="2" customFormat="1" ht="14.45" customHeight="1">
      <c r="A177" s="31"/>
      <c r="B177" s="32"/>
      <c r="C177" s="193" t="s">
        <v>284</v>
      </c>
      <c r="D177" s="193" t="s">
        <v>169</v>
      </c>
      <c r="E177" s="194" t="s">
        <v>285</v>
      </c>
      <c r="F177" s="195" t="s">
        <v>286</v>
      </c>
      <c r="G177" s="196" t="s">
        <v>202</v>
      </c>
      <c r="H177" s="197">
        <v>1</v>
      </c>
      <c r="I177" s="198"/>
      <c r="J177" s="198"/>
      <c r="K177" s="199">
        <f>ROUND(P177*H177,2)</f>
        <v>0</v>
      </c>
      <c r="L177" s="200"/>
      <c r="M177" s="36"/>
      <c r="N177" s="201" t="s">
        <v>1</v>
      </c>
      <c r="O177" s="202" t="s">
        <v>37</v>
      </c>
      <c r="P177" s="203">
        <f>I177+J177</f>
        <v>0</v>
      </c>
      <c r="Q177" s="203">
        <f>ROUND(I177*H177,2)</f>
        <v>0</v>
      </c>
      <c r="R177" s="203">
        <f>ROUND(J177*H177,2)</f>
        <v>0</v>
      </c>
      <c r="S177" s="68"/>
      <c r="T177" s="204">
        <f>S177*H177</f>
        <v>0</v>
      </c>
      <c r="U177" s="204">
        <v>0</v>
      </c>
      <c r="V177" s="204">
        <f>U177*H177</f>
        <v>0</v>
      </c>
      <c r="W177" s="204">
        <v>0</v>
      </c>
      <c r="X177" s="205">
        <f>W177*H177</f>
        <v>0</v>
      </c>
      <c r="Y177" s="31"/>
      <c r="Z177" s="31"/>
      <c r="AA177" s="31"/>
      <c r="AB177" s="31"/>
      <c r="AC177" s="31"/>
      <c r="AD177" s="31"/>
      <c r="AE177" s="31"/>
      <c r="AR177" s="206" t="s">
        <v>81</v>
      </c>
      <c r="AT177" s="206" t="s">
        <v>169</v>
      </c>
      <c r="AU177" s="206" t="s">
        <v>81</v>
      </c>
      <c r="AY177" s="14" t="s">
        <v>167</v>
      </c>
      <c r="BE177" s="207">
        <f>IF(O177="základní",K177,0)</f>
        <v>0</v>
      </c>
      <c r="BF177" s="207">
        <f>IF(O177="snížená",K177,0)</f>
        <v>0</v>
      </c>
      <c r="BG177" s="207">
        <f>IF(O177="zákl. přenesená",K177,0)</f>
        <v>0</v>
      </c>
      <c r="BH177" s="207">
        <f>IF(O177="sníž. přenesená",K177,0)</f>
        <v>0</v>
      </c>
      <c r="BI177" s="207">
        <f>IF(O177="nulová",K177,0)</f>
        <v>0</v>
      </c>
      <c r="BJ177" s="14" t="s">
        <v>81</v>
      </c>
      <c r="BK177" s="207">
        <f>ROUND(P177*H177,2)</f>
        <v>0</v>
      </c>
      <c r="BL177" s="14" t="s">
        <v>81</v>
      </c>
      <c r="BM177" s="206" t="s">
        <v>287</v>
      </c>
    </row>
    <row r="178" spans="1:65" s="2" customFormat="1" ht="11.25">
      <c r="A178" s="31"/>
      <c r="B178" s="32"/>
      <c r="C178" s="33"/>
      <c r="D178" s="208" t="s">
        <v>174</v>
      </c>
      <c r="E178" s="33"/>
      <c r="F178" s="209" t="s">
        <v>286</v>
      </c>
      <c r="G178" s="33"/>
      <c r="H178" s="33"/>
      <c r="I178" s="210"/>
      <c r="J178" s="210"/>
      <c r="K178" s="33"/>
      <c r="L178" s="33"/>
      <c r="M178" s="36"/>
      <c r="N178" s="211"/>
      <c r="O178" s="212"/>
      <c r="P178" s="68"/>
      <c r="Q178" s="68"/>
      <c r="R178" s="68"/>
      <c r="S178" s="68"/>
      <c r="T178" s="68"/>
      <c r="U178" s="68"/>
      <c r="V178" s="68"/>
      <c r="W178" s="68"/>
      <c r="X178" s="69"/>
      <c r="Y178" s="31"/>
      <c r="Z178" s="31"/>
      <c r="AA178" s="31"/>
      <c r="AB178" s="31"/>
      <c r="AC178" s="31"/>
      <c r="AD178" s="31"/>
      <c r="AE178" s="31"/>
      <c r="AT178" s="14" t="s">
        <v>174</v>
      </c>
      <c r="AU178" s="14" t="s">
        <v>81</v>
      </c>
    </row>
    <row r="179" spans="1:65" s="2" customFormat="1" ht="37.9" customHeight="1">
      <c r="A179" s="31"/>
      <c r="B179" s="32"/>
      <c r="C179" s="193" t="s">
        <v>288</v>
      </c>
      <c r="D179" s="193" t="s">
        <v>169</v>
      </c>
      <c r="E179" s="194" t="s">
        <v>289</v>
      </c>
      <c r="F179" s="195" t="s">
        <v>290</v>
      </c>
      <c r="G179" s="196" t="s">
        <v>202</v>
      </c>
      <c r="H179" s="197">
        <v>5</v>
      </c>
      <c r="I179" s="198"/>
      <c r="J179" s="198"/>
      <c r="K179" s="199">
        <f>ROUND(P179*H179,2)</f>
        <v>0</v>
      </c>
      <c r="L179" s="200"/>
      <c r="M179" s="36"/>
      <c r="N179" s="201" t="s">
        <v>1</v>
      </c>
      <c r="O179" s="202" t="s">
        <v>37</v>
      </c>
      <c r="P179" s="203">
        <f>I179+J179</f>
        <v>0</v>
      </c>
      <c r="Q179" s="203">
        <f>ROUND(I179*H179,2)</f>
        <v>0</v>
      </c>
      <c r="R179" s="203">
        <f>ROUND(J179*H179,2)</f>
        <v>0</v>
      </c>
      <c r="S179" s="68"/>
      <c r="T179" s="204">
        <f>S179*H179</f>
        <v>0</v>
      </c>
      <c r="U179" s="204">
        <v>0</v>
      </c>
      <c r="V179" s="204">
        <f>U179*H179</f>
        <v>0</v>
      </c>
      <c r="W179" s="204">
        <v>0</v>
      </c>
      <c r="X179" s="205">
        <f>W179*H179</f>
        <v>0</v>
      </c>
      <c r="Y179" s="31"/>
      <c r="Z179" s="31"/>
      <c r="AA179" s="31"/>
      <c r="AB179" s="31"/>
      <c r="AC179" s="31"/>
      <c r="AD179" s="31"/>
      <c r="AE179" s="31"/>
      <c r="AR179" s="206" t="s">
        <v>81</v>
      </c>
      <c r="AT179" s="206" t="s">
        <v>169</v>
      </c>
      <c r="AU179" s="206" t="s">
        <v>81</v>
      </c>
      <c r="AY179" s="14" t="s">
        <v>167</v>
      </c>
      <c r="BE179" s="207">
        <f>IF(O179="základní",K179,0)</f>
        <v>0</v>
      </c>
      <c r="BF179" s="207">
        <f>IF(O179="snížená",K179,0)</f>
        <v>0</v>
      </c>
      <c r="BG179" s="207">
        <f>IF(O179="zákl. přenesená",K179,0)</f>
        <v>0</v>
      </c>
      <c r="BH179" s="207">
        <f>IF(O179="sníž. přenesená",K179,0)</f>
        <v>0</v>
      </c>
      <c r="BI179" s="207">
        <f>IF(O179="nulová",K179,0)</f>
        <v>0</v>
      </c>
      <c r="BJ179" s="14" t="s">
        <v>81</v>
      </c>
      <c r="BK179" s="207">
        <f>ROUND(P179*H179,2)</f>
        <v>0</v>
      </c>
      <c r="BL179" s="14" t="s">
        <v>81</v>
      </c>
      <c r="BM179" s="206" t="s">
        <v>291</v>
      </c>
    </row>
    <row r="180" spans="1:65" s="2" customFormat="1" ht="39">
      <c r="A180" s="31"/>
      <c r="B180" s="32"/>
      <c r="C180" s="33"/>
      <c r="D180" s="208" t="s">
        <v>174</v>
      </c>
      <c r="E180" s="33"/>
      <c r="F180" s="209" t="s">
        <v>292</v>
      </c>
      <c r="G180" s="33"/>
      <c r="H180" s="33"/>
      <c r="I180" s="210"/>
      <c r="J180" s="210"/>
      <c r="K180" s="33"/>
      <c r="L180" s="33"/>
      <c r="M180" s="36"/>
      <c r="N180" s="211"/>
      <c r="O180" s="212"/>
      <c r="P180" s="68"/>
      <c r="Q180" s="68"/>
      <c r="R180" s="68"/>
      <c r="S180" s="68"/>
      <c r="T180" s="68"/>
      <c r="U180" s="68"/>
      <c r="V180" s="68"/>
      <c r="W180" s="68"/>
      <c r="X180" s="69"/>
      <c r="Y180" s="31"/>
      <c r="Z180" s="31"/>
      <c r="AA180" s="31"/>
      <c r="AB180" s="31"/>
      <c r="AC180" s="31"/>
      <c r="AD180" s="31"/>
      <c r="AE180" s="31"/>
      <c r="AT180" s="14" t="s">
        <v>174</v>
      </c>
      <c r="AU180" s="14" t="s">
        <v>81</v>
      </c>
    </row>
    <row r="181" spans="1:65" s="2" customFormat="1" ht="37.9" customHeight="1">
      <c r="A181" s="31"/>
      <c r="B181" s="32"/>
      <c r="C181" s="193" t="s">
        <v>293</v>
      </c>
      <c r="D181" s="193" t="s">
        <v>169</v>
      </c>
      <c r="E181" s="194" t="s">
        <v>294</v>
      </c>
      <c r="F181" s="195" t="s">
        <v>295</v>
      </c>
      <c r="G181" s="196" t="s">
        <v>202</v>
      </c>
      <c r="H181" s="197">
        <v>3</v>
      </c>
      <c r="I181" s="198"/>
      <c r="J181" s="198"/>
      <c r="K181" s="199">
        <f>ROUND(P181*H181,2)</f>
        <v>0</v>
      </c>
      <c r="L181" s="200"/>
      <c r="M181" s="36"/>
      <c r="N181" s="201" t="s">
        <v>1</v>
      </c>
      <c r="O181" s="202" t="s">
        <v>37</v>
      </c>
      <c r="P181" s="203">
        <f>I181+J181</f>
        <v>0</v>
      </c>
      <c r="Q181" s="203">
        <f>ROUND(I181*H181,2)</f>
        <v>0</v>
      </c>
      <c r="R181" s="203">
        <f>ROUND(J181*H181,2)</f>
        <v>0</v>
      </c>
      <c r="S181" s="68"/>
      <c r="T181" s="204">
        <f>S181*H181</f>
        <v>0</v>
      </c>
      <c r="U181" s="204">
        <v>0</v>
      </c>
      <c r="V181" s="204">
        <f>U181*H181</f>
        <v>0</v>
      </c>
      <c r="W181" s="204">
        <v>0</v>
      </c>
      <c r="X181" s="205">
        <f>W181*H181</f>
        <v>0</v>
      </c>
      <c r="Y181" s="31"/>
      <c r="Z181" s="31"/>
      <c r="AA181" s="31"/>
      <c r="AB181" s="31"/>
      <c r="AC181" s="31"/>
      <c r="AD181" s="31"/>
      <c r="AE181" s="31"/>
      <c r="AR181" s="206" t="s">
        <v>81</v>
      </c>
      <c r="AT181" s="206" t="s">
        <v>169</v>
      </c>
      <c r="AU181" s="206" t="s">
        <v>81</v>
      </c>
      <c r="AY181" s="14" t="s">
        <v>167</v>
      </c>
      <c r="BE181" s="207">
        <f>IF(O181="základní",K181,0)</f>
        <v>0</v>
      </c>
      <c r="BF181" s="207">
        <f>IF(O181="snížená",K181,0)</f>
        <v>0</v>
      </c>
      <c r="BG181" s="207">
        <f>IF(O181="zákl. přenesená",K181,0)</f>
        <v>0</v>
      </c>
      <c r="BH181" s="207">
        <f>IF(O181="sníž. přenesená",K181,0)</f>
        <v>0</v>
      </c>
      <c r="BI181" s="207">
        <f>IF(O181="nulová",K181,0)</f>
        <v>0</v>
      </c>
      <c r="BJ181" s="14" t="s">
        <v>81</v>
      </c>
      <c r="BK181" s="207">
        <f>ROUND(P181*H181,2)</f>
        <v>0</v>
      </c>
      <c r="BL181" s="14" t="s">
        <v>81</v>
      </c>
      <c r="BM181" s="206" t="s">
        <v>296</v>
      </c>
    </row>
    <row r="182" spans="1:65" s="2" customFormat="1" ht="39">
      <c r="A182" s="31"/>
      <c r="B182" s="32"/>
      <c r="C182" s="33"/>
      <c r="D182" s="208" t="s">
        <v>174</v>
      </c>
      <c r="E182" s="33"/>
      <c r="F182" s="209" t="s">
        <v>297</v>
      </c>
      <c r="G182" s="33"/>
      <c r="H182" s="33"/>
      <c r="I182" s="210"/>
      <c r="J182" s="210"/>
      <c r="K182" s="33"/>
      <c r="L182" s="33"/>
      <c r="M182" s="36"/>
      <c r="N182" s="211"/>
      <c r="O182" s="212"/>
      <c r="P182" s="68"/>
      <c r="Q182" s="68"/>
      <c r="R182" s="68"/>
      <c r="S182" s="68"/>
      <c r="T182" s="68"/>
      <c r="U182" s="68"/>
      <c r="V182" s="68"/>
      <c r="W182" s="68"/>
      <c r="X182" s="69"/>
      <c r="Y182" s="31"/>
      <c r="Z182" s="31"/>
      <c r="AA182" s="31"/>
      <c r="AB182" s="31"/>
      <c r="AC182" s="31"/>
      <c r="AD182" s="31"/>
      <c r="AE182" s="31"/>
      <c r="AT182" s="14" t="s">
        <v>174</v>
      </c>
      <c r="AU182" s="14" t="s">
        <v>81</v>
      </c>
    </row>
    <row r="183" spans="1:65" s="2" customFormat="1" ht="37.9" customHeight="1">
      <c r="A183" s="31"/>
      <c r="B183" s="32"/>
      <c r="C183" s="193" t="s">
        <v>298</v>
      </c>
      <c r="D183" s="193" t="s">
        <v>169</v>
      </c>
      <c r="E183" s="194" t="s">
        <v>299</v>
      </c>
      <c r="F183" s="195" t="s">
        <v>300</v>
      </c>
      <c r="G183" s="196" t="s">
        <v>202</v>
      </c>
      <c r="H183" s="197">
        <v>1</v>
      </c>
      <c r="I183" s="198"/>
      <c r="J183" s="198"/>
      <c r="K183" s="199">
        <f>ROUND(P183*H183,2)</f>
        <v>0</v>
      </c>
      <c r="L183" s="200"/>
      <c r="M183" s="36"/>
      <c r="N183" s="201" t="s">
        <v>1</v>
      </c>
      <c r="O183" s="202" t="s">
        <v>37</v>
      </c>
      <c r="P183" s="203">
        <f>I183+J183</f>
        <v>0</v>
      </c>
      <c r="Q183" s="203">
        <f>ROUND(I183*H183,2)</f>
        <v>0</v>
      </c>
      <c r="R183" s="203">
        <f>ROUND(J183*H183,2)</f>
        <v>0</v>
      </c>
      <c r="S183" s="68"/>
      <c r="T183" s="204">
        <f>S183*H183</f>
        <v>0</v>
      </c>
      <c r="U183" s="204">
        <v>0</v>
      </c>
      <c r="V183" s="204">
        <f>U183*H183</f>
        <v>0</v>
      </c>
      <c r="W183" s="204">
        <v>0</v>
      </c>
      <c r="X183" s="205">
        <f>W183*H183</f>
        <v>0</v>
      </c>
      <c r="Y183" s="31"/>
      <c r="Z183" s="31"/>
      <c r="AA183" s="31"/>
      <c r="AB183" s="31"/>
      <c r="AC183" s="31"/>
      <c r="AD183" s="31"/>
      <c r="AE183" s="31"/>
      <c r="AR183" s="206" t="s">
        <v>81</v>
      </c>
      <c r="AT183" s="206" t="s">
        <v>169</v>
      </c>
      <c r="AU183" s="206" t="s">
        <v>81</v>
      </c>
      <c r="AY183" s="14" t="s">
        <v>167</v>
      </c>
      <c r="BE183" s="207">
        <f>IF(O183="základní",K183,0)</f>
        <v>0</v>
      </c>
      <c r="BF183" s="207">
        <f>IF(O183="snížená",K183,0)</f>
        <v>0</v>
      </c>
      <c r="BG183" s="207">
        <f>IF(O183="zákl. přenesená",K183,0)</f>
        <v>0</v>
      </c>
      <c r="BH183" s="207">
        <f>IF(O183="sníž. přenesená",K183,0)</f>
        <v>0</v>
      </c>
      <c r="BI183" s="207">
        <f>IF(O183="nulová",K183,0)</f>
        <v>0</v>
      </c>
      <c r="BJ183" s="14" t="s">
        <v>81</v>
      </c>
      <c r="BK183" s="207">
        <f>ROUND(P183*H183,2)</f>
        <v>0</v>
      </c>
      <c r="BL183" s="14" t="s">
        <v>81</v>
      </c>
      <c r="BM183" s="206" t="s">
        <v>301</v>
      </c>
    </row>
    <row r="184" spans="1:65" s="2" customFormat="1" ht="39">
      <c r="A184" s="31"/>
      <c r="B184" s="32"/>
      <c r="C184" s="33"/>
      <c r="D184" s="208" t="s">
        <v>174</v>
      </c>
      <c r="E184" s="33"/>
      <c r="F184" s="209" t="s">
        <v>302</v>
      </c>
      <c r="G184" s="33"/>
      <c r="H184" s="33"/>
      <c r="I184" s="210"/>
      <c r="J184" s="210"/>
      <c r="K184" s="33"/>
      <c r="L184" s="33"/>
      <c r="M184" s="36"/>
      <c r="N184" s="211"/>
      <c r="O184" s="212"/>
      <c r="P184" s="68"/>
      <c r="Q184" s="68"/>
      <c r="R184" s="68"/>
      <c r="S184" s="68"/>
      <c r="T184" s="68"/>
      <c r="U184" s="68"/>
      <c r="V184" s="68"/>
      <c r="W184" s="68"/>
      <c r="X184" s="69"/>
      <c r="Y184" s="31"/>
      <c r="Z184" s="31"/>
      <c r="AA184" s="31"/>
      <c r="AB184" s="31"/>
      <c r="AC184" s="31"/>
      <c r="AD184" s="31"/>
      <c r="AE184" s="31"/>
      <c r="AT184" s="14" t="s">
        <v>174</v>
      </c>
      <c r="AU184" s="14" t="s">
        <v>81</v>
      </c>
    </row>
    <row r="185" spans="1:65" s="2" customFormat="1" ht="37.9" customHeight="1">
      <c r="A185" s="31"/>
      <c r="B185" s="32"/>
      <c r="C185" s="193" t="s">
        <v>303</v>
      </c>
      <c r="D185" s="193" t="s">
        <v>169</v>
      </c>
      <c r="E185" s="194" t="s">
        <v>304</v>
      </c>
      <c r="F185" s="195" t="s">
        <v>305</v>
      </c>
      <c r="G185" s="196" t="s">
        <v>202</v>
      </c>
      <c r="H185" s="197">
        <v>1</v>
      </c>
      <c r="I185" s="198"/>
      <c r="J185" s="198"/>
      <c r="K185" s="199">
        <f>ROUND(P185*H185,2)</f>
        <v>0</v>
      </c>
      <c r="L185" s="200"/>
      <c r="M185" s="36"/>
      <c r="N185" s="201" t="s">
        <v>1</v>
      </c>
      <c r="O185" s="202" t="s">
        <v>37</v>
      </c>
      <c r="P185" s="203">
        <f>I185+J185</f>
        <v>0</v>
      </c>
      <c r="Q185" s="203">
        <f>ROUND(I185*H185,2)</f>
        <v>0</v>
      </c>
      <c r="R185" s="203">
        <f>ROUND(J185*H185,2)</f>
        <v>0</v>
      </c>
      <c r="S185" s="68"/>
      <c r="T185" s="204">
        <f>S185*H185</f>
        <v>0</v>
      </c>
      <c r="U185" s="204">
        <v>0</v>
      </c>
      <c r="V185" s="204">
        <f>U185*H185</f>
        <v>0</v>
      </c>
      <c r="W185" s="204">
        <v>0</v>
      </c>
      <c r="X185" s="205">
        <f>W185*H185</f>
        <v>0</v>
      </c>
      <c r="Y185" s="31"/>
      <c r="Z185" s="31"/>
      <c r="AA185" s="31"/>
      <c r="AB185" s="31"/>
      <c r="AC185" s="31"/>
      <c r="AD185" s="31"/>
      <c r="AE185" s="31"/>
      <c r="AR185" s="206" t="s">
        <v>81</v>
      </c>
      <c r="AT185" s="206" t="s">
        <v>169</v>
      </c>
      <c r="AU185" s="206" t="s">
        <v>81</v>
      </c>
      <c r="AY185" s="14" t="s">
        <v>167</v>
      </c>
      <c r="BE185" s="207">
        <f>IF(O185="základní",K185,0)</f>
        <v>0</v>
      </c>
      <c r="BF185" s="207">
        <f>IF(O185="snížená",K185,0)</f>
        <v>0</v>
      </c>
      <c r="BG185" s="207">
        <f>IF(O185="zákl. přenesená",K185,0)</f>
        <v>0</v>
      </c>
      <c r="BH185" s="207">
        <f>IF(O185="sníž. přenesená",K185,0)</f>
        <v>0</v>
      </c>
      <c r="BI185" s="207">
        <f>IF(O185="nulová",K185,0)</f>
        <v>0</v>
      </c>
      <c r="BJ185" s="14" t="s">
        <v>81</v>
      </c>
      <c r="BK185" s="207">
        <f>ROUND(P185*H185,2)</f>
        <v>0</v>
      </c>
      <c r="BL185" s="14" t="s">
        <v>81</v>
      </c>
      <c r="BM185" s="206" t="s">
        <v>306</v>
      </c>
    </row>
    <row r="186" spans="1:65" s="2" customFormat="1" ht="19.5">
      <c r="A186" s="31"/>
      <c r="B186" s="32"/>
      <c r="C186" s="33"/>
      <c r="D186" s="208" t="s">
        <v>174</v>
      </c>
      <c r="E186" s="33"/>
      <c r="F186" s="209" t="s">
        <v>305</v>
      </c>
      <c r="G186" s="33"/>
      <c r="H186" s="33"/>
      <c r="I186" s="210"/>
      <c r="J186" s="210"/>
      <c r="K186" s="33"/>
      <c r="L186" s="33"/>
      <c r="M186" s="36"/>
      <c r="N186" s="211"/>
      <c r="O186" s="212"/>
      <c r="P186" s="68"/>
      <c r="Q186" s="68"/>
      <c r="R186" s="68"/>
      <c r="S186" s="68"/>
      <c r="T186" s="68"/>
      <c r="U186" s="68"/>
      <c r="V186" s="68"/>
      <c r="W186" s="68"/>
      <c r="X186" s="69"/>
      <c r="Y186" s="31"/>
      <c r="Z186" s="31"/>
      <c r="AA186" s="31"/>
      <c r="AB186" s="31"/>
      <c r="AC186" s="31"/>
      <c r="AD186" s="31"/>
      <c r="AE186" s="31"/>
      <c r="AT186" s="14" t="s">
        <v>174</v>
      </c>
      <c r="AU186" s="14" t="s">
        <v>81</v>
      </c>
    </row>
    <row r="187" spans="1:65" s="2" customFormat="1" ht="24.2" customHeight="1">
      <c r="A187" s="31"/>
      <c r="B187" s="32"/>
      <c r="C187" s="193" t="s">
        <v>307</v>
      </c>
      <c r="D187" s="193" t="s">
        <v>169</v>
      </c>
      <c r="E187" s="194" t="s">
        <v>308</v>
      </c>
      <c r="F187" s="195" t="s">
        <v>309</v>
      </c>
      <c r="G187" s="196" t="s">
        <v>202</v>
      </c>
      <c r="H187" s="197">
        <v>5</v>
      </c>
      <c r="I187" s="198"/>
      <c r="J187" s="198"/>
      <c r="K187" s="199">
        <f>ROUND(P187*H187,2)</f>
        <v>0</v>
      </c>
      <c r="L187" s="200"/>
      <c r="M187" s="36"/>
      <c r="N187" s="201" t="s">
        <v>1</v>
      </c>
      <c r="O187" s="202" t="s">
        <v>37</v>
      </c>
      <c r="P187" s="203">
        <f>I187+J187</f>
        <v>0</v>
      </c>
      <c r="Q187" s="203">
        <f>ROUND(I187*H187,2)</f>
        <v>0</v>
      </c>
      <c r="R187" s="203">
        <f>ROUND(J187*H187,2)</f>
        <v>0</v>
      </c>
      <c r="S187" s="68"/>
      <c r="T187" s="204">
        <f>S187*H187</f>
        <v>0</v>
      </c>
      <c r="U187" s="204">
        <v>0</v>
      </c>
      <c r="V187" s="204">
        <f>U187*H187</f>
        <v>0</v>
      </c>
      <c r="W187" s="204">
        <v>0</v>
      </c>
      <c r="X187" s="205">
        <f>W187*H187</f>
        <v>0</v>
      </c>
      <c r="Y187" s="31"/>
      <c r="Z187" s="31"/>
      <c r="AA187" s="31"/>
      <c r="AB187" s="31"/>
      <c r="AC187" s="31"/>
      <c r="AD187" s="31"/>
      <c r="AE187" s="31"/>
      <c r="AR187" s="206" t="s">
        <v>81</v>
      </c>
      <c r="AT187" s="206" t="s">
        <v>169</v>
      </c>
      <c r="AU187" s="206" t="s">
        <v>81</v>
      </c>
      <c r="AY187" s="14" t="s">
        <v>167</v>
      </c>
      <c r="BE187" s="207">
        <f>IF(O187="základní",K187,0)</f>
        <v>0</v>
      </c>
      <c r="BF187" s="207">
        <f>IF(O187="snížená",K187,0)</f>
        <v>0</v>
      </c>
      <c r="BG187" s="207">
        <f>IF(O187="zákl. přenesená",K187,0)</f>
        <v>0</v>
      </c>
      <c r="BH187" s="207">
        <f>IF(O187="sníž. přenesená",K187,0)</f>
        <v>0</v>
      </c>
      <c r="BI187" s="207">
        <f>IF(O187="nulová",K187,0)</f>
        <v>0</v>
      </c>
      <c r="BJ187" s="14" t="s">
        <v>81</v>
      </c>
      <c r="BK187" s="207">
        <f>ROUND(P187*H187,2)</f>
        <v>0</v>
      </c>
      <c r="BL187" s="14" t="s">
        <v>81</v>
      </c>
      <c r="BM187" s="206" t="s">
        <v>310</v>
      </c>
    </row>
    <row r="188" spans="1:65" s="2" customFormat="1" ht="39">
      <c r="A188" s="31"/>
      <c r="B188" s="32"/>
      <c r="C188" s="33"/>
      <c r="D188" s="208" t="s">
        <v>174</v>
      </c>
      <c r="E188" s="33"/>
      <c r="F188" s="209" t="s">
        <v>311</v>
      </c>
      <c r="G188" s="33"/>
      <c r="H188" s="33"/>
      <c r="I188" s="210"/>
      <c r="J188" s="210"/>
      <c r="K188" s="33"/>
      <c r="L188" s="33"/>
      <c r="M188" s="36"/>
      <c r="N188" s="211"/>
      <c r="O188" s="212"/>
      <c r="P188" s="68"/>
      <c r="Q188" s="68"/>
      <c r="R188" s="68"/>
      <c r="S188" s="68"/>
      <c r="T188" s="68"/>
      <c r="U188" s="68"/>
      <c r="V188" s="68"/>
      <c r="W188" s="68"/>
      <c r="X188" s="69"/>
      <c r="Y188" s="31"/>
      <c r="Z188" s="31"/>
      <c r="AA188" s="31"/>
      <c r="AB188" s="31"/>
      <c r="AC188" s="31"/>
      <c r="AD188" s="31"/>
      <c r="AE188" s="31"/>
      <c r="AT188" s="14" t="s">
        <v>174</v>
      </c>
      <c r="AU188" s="14" t="s">
        <v>81</v>
      </c>
    </row>
    <row r="189" spans="1:65" s="2" customFormat="1" ht="24.2" customHeight="1">
      <c r="A189" s="31"/>
      <c r="B189" s="32"/>
      <c r="C189" s="193" t="s">
        <v>312</v>
      </c>
      <c r="D189" s="193" t="s">
        <v>169</v>
      </c>
      <c r="E189" s="194" t="s">
        <v>313</v>
      </c>
      <c r="F189" s="195" t="s">
        <v>314</v>
      </c>
      <c r="G189" s="196" t="s">
        <v>202</v>
      </c>
      <c r="H189" s="197">
        <v>3</v>
      </c>
      <c r="I189" s="198"/>
      <c r="J189" s="198"/>
      <c r="K189" s="199">
        <f>ROUND(P189*H189,2)</f>
        <v>0</v>
      </c>
      <c r="L189" s="200"/>
      <c r="M189" s="36"/>
      <c r="N189" s="201" t="s">
        <v>1</v>
      </c>
      <c r="O189" s="202" t="s">
        <v>37</v>
      </c>
      <c r="P189" s="203">
        <f>I189+J189</f>
        <v>0</v>
      </c>
      <c r="Q189" s="203">
        <f>ROUND(I189*H189,2)</f>
        <v>0</v>
      </c>
      <c r="R189" s="203">
        <f>ROUND(J189*H189,2)</f>
        <v>0</v>
      </c>
      <c r="S189" s="68"/>
      <c r="T189" s="204">
        <f>S189*H189</f>
        <v>0</v>
      </c>
      <c r="U189" s="204">
        <v>0</v>
      </c>
      <c r="V189" s="204">
        <f>U189*H189</f>
        <v>0</v>
      </c>
      <c r="W189" s="204">
        <v>0</v>
      </c>
      <c r="X189" s="205">
        <f>W189*H189</f>
        <v>0</v>
      </c>
      <c r="Y189" s="31"/>
      <c r="Z189" s="31"/>
      <c r="AA189" s="31"/>
      <c r="AB189" s="31"/>
      <c r="AC189" s="31"/>
      <c r="AD189" s="31"/>
      <c r="AE189" s="31"/>
      <c r="AR189" s="206" t="s">
        <v>81</v>
      </c>
      <c r="AT189" s="206" t="s">
        <v>169</v>
      </c>
      <c r="AU189" s="206" t="s">
        <v>81</v>
      </c>
      <c r="AY189" s="14" t="s">
        <v>167</v>
      </c>
      <c r="BE189" s="207">
        <f>IF(O189="základní",K189,0)</f>
        <v>0</v>
      </c>
      <c r="BF189" s="207">
        <f>IF(O189="snížená",K189,0)</f>
        <v>0</v>
      </c>
      <c r="BG189" s="207">
        <f>IF(O189="zákl. přenesená",K189,0)</f>
        <v>0</v>
      </c>
      <c r="BH189" s="207">
        <f>IF(O189="sníž. přenesená",K189,0)</f>
        <v>0</v>
      </c>
      <c r="BI189" s="207">
        <f>IF(O189="nulová",K189,0)</f>
        <v>0</v>
      </c>
      <c r="BJ189" s="14" t="s">
        <v>81</v>
      </c>
      <c r="BK189" s="207">
        <f>ROUND(P189*H189,2)</f>
        <v>0</v>
      </c>
      <c r="BL189" s="14" t="s">
        <v>81</v>
      </c>
      <c r="BM189" s="206" t="s">
        <v>315</v>
      </c>
    </row>
    <row r="190" spans="1:65" s="2" customFormat="1" ht="39">
      <c r="A190" s="31"/>
      <c r="B190" s="32"/>
      <c r="C190" s="33"/>
      <c r="D190" s="208" t="s">
        <v>174</v>
      </c>
      <c r="E190" s="33"/>
      <c r="F190" s="209" t="s">
        <v>316</v>
      </c>
      <c r="G190" s="33"/>
      <c r="H190" s="33"/>
      <c r="I190" s="210"/>
      <c r="J190" s="210"/>
      <c r="K190" s="33"/>
      <c r="L190" s="33"/>
      <c r="M190" s="36"/>
      <c r="N190" s="211"/>
      <c r="O190" s="212"/>
      <c r="P190" s="68"/>
      <c r="Q190" s="68"/>
      <c r="R190" s="68"/>
      <c r="S190" s="68"/>
      <c r="T190" s="68"/>
      <c r="U190" s="68"/>
      <c r="V190" s="68"/>
      <c r="W190" s="68"/>
      <c r="X190" s="69"/>
      <c r="Y190" s="31"/>
      <c r="Z190" s="31"/>
      <c r="AA190" s="31"/>
      <c r="AB190" s="31"/>
      <c r="AC190" s="31"/>
      <c r="AD190" s="31"/>
      <c r="AE190" s="31"/>
      <c r="AT190" s="14" t="s">
        <v>174</v>
      </c>
      <c r="AU190" s="14" t="s">
        <v>81</v>
      </c>
    </row>
    <row r="191" spans="1:65" s="2" customFormat="1" ht="24.2" customHeight="1">
      <c r="A191" s="31"/>
      <c r="B191" s="32"/>
      <c r="C191" s="193" t="s">
        <v>317</v>
      </c>
      <c r="D191" s="193" t="s">
        <v>169</v>
      </c>
      <c r="E191" s="194" t="s">
        <v>318</v>
      </c>
      <c r="F191" s="195" t="s">
        <v>319</v>
      </c>
      <c r="G191" s="196" t="s">
        <v>202</v>
      </c>
      <c r="H191" s="197">
        <v>1</v>
      </c>
      <c r="I191" s="198"/>
      <c r="J191" s="198"/>
      <c r="K191" s="199">
        <f>ROUND(P191*H191,2)</f>
        <v>0</v>
      </c>
      <c r="L191" s="200"/>
      <c r="M191" s="36"/>
      <c r="N191" s="201" t="s">
        <v>1</v>
      </c>
      <c r="O191" s="202" t="s">
        <v>37</v>
      </c>
      <c r="P191" s="203">
        <f>I191+J191</f>
        <v>0</v>
      </c>
      <c r="Q191" s="203">
        <f>ROUND(I191*H191,2)</f>
        <v>0</v>
      </c>
      <c r="R191" s="203">
        <f>ROUND(J191*H191,2)</f>
        <v>0</v>
      </c>
      <c r="S191" s="68"/>
      <c r="T191" s="204">
        <f>S191*H191</f>
        <v>0</v>
      </c>
      <c r="U191" s="204">
        <v>0</v>
      </c>
      <c r="V191" s="204">
        <f>U191*H191</f>
        <v>0</v>
      </c>
      <c r="W191" s="204">
        <v>0</v>
      </c>
      <c r="X191" s="205">
        <f>W191*H191</f>
        <v>0</v>
      </c>
      <c r="Y191" s="31"/>
      <c r="Z191" s="31"/>
      <c r="AA191" s="31"/>
      <c r="AB191" s="31"/>
      <c r="AC191" s="31"/>
      <c r="AD191" s="31"/>
      <c r="AE191" s="31"/>
      <c r="AR191" s="206" t="s">
        <v>81</v>
      </c>
      <c r="AT191" s="206" t="s">
        <v>169</v>
      </c>
      <c r="AU191" s="206" t="s">
        <v>81</v>
      </c>
      <c r="AY191" s="14" t="s">
        <v>167</v>
      </c>
      <c r="BE191" s="207">
        <f>IF(O191="základní",K191,0)</f>
        <v>0</v>
      </c>
      <c r="BF191" s="207">
        <f>IF(O191="snížená",K191,0)</f>
        <v>0</v>
      </c>
      <c r="BG191" s="207">
        <f>IF(O191="zákl. přenesená",K191,0)</f>
        <v>0</v>
      </c>
      <c r="BH191" s="207">
        <f>IF(O191="sníž. přenesená",K191,0)</f>
        <v>0</v>
      </c>
      <c r="BI191" s="207">
        <f>IF(O191="nulová",K191,0)</f>
        <v>0</v>
      </c>
      <c r="BJ191" s="14" t="s">
        <v>81</v>
      </c>
      <c r="BK191" s="207">
        <f>ROUND(P191*H191,2)</f>
        <v>0</v>
      </c>
      <c r="BL191" s="14" t="s">
        <v>81</v>
      </c>
      <c r="BM191" s="206" t="s">
        <v>320</v>
      </c>
    </row>
    <row r="192" spans="1:65" s="2" customFormat="1" ht="39">
      <c r="A192" s="31"/>
      <c r="B192" s="32"/>
      <c r="C192" s="33"/>
      <c r="D192" s="208" t="s">
        <v>174</v>
      </c>
      <c r="E192" s="33"/>
      <c r="F192" s="209" t="s">
        <v>321</v>
      </c>
      <c r="G192" s="33"/>
      <c r="H192" s="33"/>
      <c r="I192" s="210"/>
      <c r="J192" s="210"/>
      <c r="K192" s="33"/>
      <c r="L192" s="33"/>
      <c r="M192" s="36"/>
      <c r="N192" s="211"/>
      <c r="O192" s="212"/>
      <c r="P192" s="68"/>
      <c r="Q192" s="68"/>
      <c r="R192" s="68"/>
      <c r="S192" s="68"/>
      <c r="T192" s="68"/>
      <c r="U192" s="68"/>
      <c r="V192" s="68"/>
      <c r="W192" s="68"/>
      <c r="X192" s="69"/>
      <c r="Y192" s="31"/>
      <c r="Z192" s="31"/>
      <c r="AA192" s="31"/>
      <c r="AB192" s="31"/>
      <c r="AC192" s="31"/>
      <c r="AD192" s="31"/>
      <c r="AE192" s="31"/>
      <c r="AT192" s="14" t="s">
        <v>174</v>
      </c>
      <c r="AU192" s="14" t="s">
        <v>81</v>
      </c>
    </row>
    <row r="193" spans="1:65" s="2" customFormat="1" ht="14.45" customHeight="1">
      <c r="A193" s="31"/>
      <c r="B193" s="32"/>
      <c r="C193" s="193" t="s">
        <v>322</v>
      </c>
      <c r="D193" s="193" t="s">
        <v>169</v>
      </c>
      <c r="E193" s="194" t="s">
        <v>323</v>
      </c>
      <c r="F193" s="195" t="s">
        <v>324</v>
      </c>
      <c r="G193" s="196" t="s">
        <v>202</v>
      </c>
      <c r="H193" s="197">
        <v>9</v>
      </c>
      <c r="I193" s="198"/>
      <c r="J193" s="198"/>
      <c r="K193" s="199">
        <f>ROUND(P193*H193,2)</f>
        <v>0</v>
      </c>
      <c r="L193" s="200"/>
      <c r="M193" s="36"/>
      <c r="N193" s="201" t="s">
        <v>1</v>
      </c>
      <c r="O193" s="202" t="s">
        <v>37</v>
      </c>
      <c r="P193" s="203">
        <f>I193+J193</f>
        <v>0</v>
      </c>
      <c r="Q193" s="203">
        <f>ROUND(I193*H193,2)</f>
        <v>0</v>
      </c>
      <c r="R193" s="203">
        <f>ROUND(J193*H193,2)</f>
        <v>0</v>
      </c>
      <c r="S193" s="68"/>
      <c r="T193" s="204">
        <f>S193*H193</f>
        <v>0</v>
      </c>
      <c r="U193" s="204">
        <v>0</v>
      </c>
      <c r="V193" s="204">
        <f>U193*H193</f>
        <v>0</v>
      </c>
      <c r="W193" s="204">
        <v>0</v>
      </c>
      <c r="X193" s="205">
        <f>W193*H193</f>
        <v>0</v>
      </c>
      <c r="Y193" s="31"/>
      <c r="Z193" s="31"/>
      <c r="AA193" s="31"/>
      <c r="AB193" s="31"/>
      <c r="AC193" s="31"/>
      <c r="AD193" s="31"/>
      <c r="AE193" s="31"/>
      <c r="AR193" s="206" t="s">
        <v>81</v>
      </c>
      <c r="AT193" s="206" t="s">
        <v>169</v>
      </c>
      <c r="AU193" s="206" t="s">
        <v>81</v>
      </c>
      <c r="AY193" s="14" t="s">
        <v>167</v>
      </c>
      <c r="BE193" s="207">
        <f>IF(O193="základní",K193,0)</f>
        <v>0</v>
      </c>
      <c r="BF193" s="207">
        <f>IF(O193="snížená",K193,0)</f>
        <v>0</v>
      </c>
      <c r="BG193" s="207">
        <f>IF(O193="zákl. přenesená",K193,0)</f>
        <v>0</v>
      </c>
      <c r="BH193" s="207">
        <f>IF(O193="sníž. přenesená",K193,0)</f>
        <v>0</v>
      </c>
      <c r="BI193" s="207">
        <f>IF(O193="nulová",K193,0)</f>
        <v>0</v>
      </c>
      <c r="BJ193" s="14" t="s">
        <v>81</v>
      </c>
      <c r="BK193" s="207">
        <f>ROUND(P193*H193,2)</f>
        <v>0</v>
      </c>
      <c r="BL193" s="14" t="s">
        <v>81</v>
      </c>
      <c r="BM193" s="206" t="s">
        <v>325</v>
      </c>
    </row>
    <row r="194" spans="1:65" s="2" customFormat="1" ht="48.75">
      <c r="A194" s="31"/>
      <c r="B194" s="32"/>
      <c r="C194" s="33"/>
      <c r="D194" s="208" t="s">
        <v>174</v>
      </c>
      <c r="E194" s="33"/>
      <c r="F194" s="209" t="s">
        <v>326</v>
      </c>
      <c r="G194" s="33"/>
      <c r="H194" s="33"/>
      <c r="I194" s="210"/>
      <c r="J194" s="210"/>
      <c r="K194" s="33"/>
      <c r="L194" s="33"/>
      <c r="M194" s="36"/>
      <c r="N194" s="211"/>
      <c r="O194" s="212"/>
      <c r="P194" s="68"/>
      <c r="Q194" s="68"/>
      <c r="R194" s="68"/>
      <c r="S194" s="68"/>
      <c r="T194" s="68"/>
      <c r="U194" s="68"/>
      <c r="V194" s="68"/>
      <c r="W194" s="68"/>
      <c r="X194" s="69"/>
      <c r="Y194" s="31"/>
      <c r="Z194" s="31"/>
      <c r="AA194" s="31"/>
      <c r="AB194" s="31"/>
      <c r="AC194" s="31"/>
      <c r="AD194" s="31"/>
      <c r="AE194" s="31"/>
      <c r="AT194" s="14" t="s">
        <v>174</v>
      </c>
      <c r="AU194" s="14" t="s">
        <v>81</v>
      </c>
    </row>
    <row r="195" spans="1:65" s="2" customFormat="1" ht="24.2" customHeight="1">
      <c r="A195" s="31"/>
      <c r="B195" s="32"/>
      <c r="C195" s="193" t="s">
        <v>327</v>
      </c>
      <c r="D195" s="193" t="s">
        <v>169</v>
      </c>
      <c r="E195" s="194" t="s">
        <v>328</v>
      </c>
      <c r="F195" s="195" t="s">
        <v>329</v>
      </c>
      <c r="G195" s="196" t="s">
        <v>202</v>
      </c>
      <c r="H195" s="197">
        <v>15</v>
      </c>
      <c r="I195" s="198"/>
      <c r="J195" s="198"/>
      <c r="K195" s="199">
        <f>ROUND(P195*H195,2)</f>
        <v>0</v>
      </c>
      <c r="L195" s="200"/>
      <c r="M195" s="36"/>
      <c r="N195" s="201" t="s">
        <v>1</v>
      </c>
      <c r="O195" s="202" t="s">
        <v>37</v>
      </c>
      <c r="P195" s="203">
        <f>I195+J195</f>
        <v>0</v>
      </c>
      <c r="Q195" s="203">
        <f>ROUND(I195*H195,2)</f>
        <v>0</v>
      </c>
      <c r="R195" s="203">
        <f>ROUND(J195*H195,2)</f>
        <v>0</v>
      </c>
      <c r="S195" s="68"/>
      <c r="T195" s="204">
        <f>S195*H195</f>
        <v>0</v>
      </c>
      <c r="U195" s="204">
        <v>0</v>
      </c>
      <c r="V195" s="204">
        <f>U195*H195</f>
        <v>0</v>
      </c>
      <c r="W195" s="204">
        <v>0</v>
      </c>
      <c r="X195" s="205">
        <f>W195*H195</f>
        <v>0</v>
      </c>
      <c r="Y195" s="31"/>
      <c r="Z195" s="31"/>
      <c r="AA195" s="31"/>
      <c r="AB195" s="31"/>
      <c r="AC195" s="31"/>
      <c r="AD195" s="31"/>
      <c r="AE195" s="31"/>
      <c r="AR195" s="206" t="s">
        <v>81</v>
      </c>
      <c r="AT195" s="206" t="s">
        <v>169</v>
      </c>
      <c r="AU195" s="206" t="s">
        <v>81</v>
      </c>
      <c r="AY195" s="14" t="s">
        <v>167</v>
      </c>
      <c r="BE195" s="207">
        <f>IF(O195="základní",K195,0)</f>
        <v>0</v>
      </c>
      <c r="BF195" s="207">
        <f>IF(O195="snížená",K195,0)</f>
        <v>0</v>
      </c>
      <c r="BG195" s="207">
        <f>IF(O195="zákl. přenesená",K195,0)</f>
        <v>0</v>
      </c>
      <c r="BH195" s="207">
        <f>IF(O195="sníž. přenesená",K195,0)</f>
        <v>0</v>
      </c>
      <c r="BI195" s="207">
        <f>IF(O195="nulová",K195,0)</f>
        <v>0</v>
      </c>
      <c r="BJ195" s="14" t="s">
        <v>81</v>
      </c>
      <c r="BK195" s="207">
        <f>ROUND(P195*H195,2)</f>
        <v>0</v>
      </c>
      <c r="BL195" s="14" t="s">
        <v>81</v>
      </c>
      <c r="BM195" s="206" t="s">
        <v>330</v>
      </c>
    </row>
    <row r="196" spans="1:65" s="2" customFormat="1" ht="58.5">
      <c r="A196" s="31"/>
      <c r="B196" s="32"/>
      <c r="C196" s="33"/>
      <c r="D196" s="208" t="s">
        <v>174</v>
      </c>
      <c r="E196" s="33"/>
      <c r="F196" s="209" t="s">
        <v>331</v>
      </c>
      <c r="G196" s="33"/>
      <c r="H196" s="33"/>
      <c r="I196" s="210"/>
      <c r="J196" s="210"/>
      <c r="K196" s="33"/>
      <c r="L196" s="33"/>
      <c r="M196" s="36"/>
      <c r="N196" s="211"/>
      <c r="O196" s="212"/>
      <c r="P196" s="68"/>
      <c r="Q196" s="68"/>
      <c r="R196" s="68"/>
      <c r="S196" s="68"/>
      <c r="T196" s="68"/>
      <c r="U196" s="68"/>
      <c r="V196" s="68"/>
      <c r="W196" s="68"/>
      <c r="X196" s="69"/>
      <c r="Y196" s="31"/>
      <c r="Z196" s="31"/>
      <c r="AA196" s="31"/>
      <c r="AB196" s="31"/>
      <c r="AC196" s="31"/>
      <c r="AD196" s="31"/>
      <c r="AE196" s="31"/>
      <c r="AT196" s="14" t="s">
        <v>174</v>
      </c>
      <c r="AU196" s="14" t="s">
        <v>81</v>
      </c>
    </row>
    <row r="197" spans="1:65" s="2" customFormat="1" ht="24.2" customHeight="1">
      <c r="A197" s="31"/>
      <c r="B197" s="32"/>
      <c r="C197" s="193" t="s">
        <v>332</v>
      </c>
      <c r="D197" s="193" t="s">
        <v>169</v>
      </c>
      <c r="E197" s="194" t="s">
        <v>333</v>
      </c>
      <c r="F197" s="195" t="s">
        <v>334</v>
      </c>
      <c r="G197" s="196" t="s">
        <v>202</v>
      </c>
      <c r="H197" s="197">
        <v>9</v>
      </c>
      <c r="I197" s="198"/>
      <c r="J197" s="198"/>
      <c r="K197" s="199">
        <f>ROUND(P197*H197,2)</f>
        <v>0</v>
      </c>
      <c r="L197" s="200"/>
      <c r="M197" s="36"/>
      <c r="N197" s="201" t="s">
        <v>1</v>
      </c>
      <c r="O197" s="202" t="s">
        <v>37</v>
      </c>
      <c r="P197" s="203">
        <f>I197+J197</f>
        <v>0</v>
      </c>
      <c r="Q197" s="203">
        <f>ROUND(I197*H197,2)</f>
        <v>0</v>
      </c>
      <c r="R197" s="203">
        <f>ROUND(J197*H197,2)</f>
        <v>0</v>
      </c>
      <c r="S197" s="68"/>
      <c r="T197" s="204">
        <f>S197*H197</f>
        <v>0</v>
      </c>
      <c r="U197" s="204">
        <v>0</v>
      </c>
      <c r="V197" s="204">
        <f>U197*H197</f>
        <v>0</v>
      </c>
      <c r="W197" s="204">
        <v>0</v>
      </c>
      <c r="X197" s="205">
        <f>W197*H197</f>
        <v>0</v>
      </c>
      <c r="Y197" s="31"/>
      <c r="Z197" s="31"/>
      <c r="AA197" s="31"/>
      <c r="AB197" s="31"/>
      <c r="AC197" s="31"/>
      <c r="AD197" s="31"/>
      <c r="AE197" s="31"/>
      <c r="AR197" s="206" t="s">
        <v>81</v>
      </c>
      <c r="AT197" s="206" t="s">
        <v>169</v>
      </c>
      <c r="AU197" s="206" t="s">
        <v>81</v>
      </c>
      <c r="AY197" s="14" t="s">
        <v>167</v>
      </c>
      <c r="BE197" s="207">
        <f>IF(O197="základní",K197,0)</f>
        <v>0</v>
      </c>
      <c r="BF197" s="207">
        <f>IF(O197="snížená",K197,0)</f>
        <v>0</v>
      </c>
      <c r="BG197" s="207">
        <f>IF(O197="zákl. přenesená",K197,0)</f>
        <v>0</v>
      </c>
      <c r="BH197" s="207">
        <f>IF(O197="sníž. přenesená",K197,0)</f>
        <v>0</v>
      </c>
      <c r="BI197" s="207">
        <f>IF(O197="nulová",K197,0)</f>
        <v>0</v>
      </c>
      <c r="BJ197" s="14" t="s">
        <v>81</v>
      </c>
      <c r="BK197" s="207">
        <f>ROUND(P197*H197,2)</f>
        <v>0</v>
      </c>
      <c r="BL197" s="14" t="s">
        <v>81</v>
      </c>
      <c r="BM197" s="206" t="s">
        <v>335</v>
      </c>
    </row>
    <row r="198" spans="1:65" s="2" customFormat="1" ht="58.5">
      <c r="A198" s="31"/>
      <c r="B198" s="32"/>
      <c r="C198" s="33"/>
      <c r="D198" s="208" t="s">
        <v>174</v>
      </c>
      <c r="E198" s="33"/>
      <c r="F198" s="209" t="s">
        <v>336</v>
      </c>
      <c r="G198" s="33"/>
      <c r="H198" s="33"/>
      <c r="I198" s="210"/>
      <c r="J198" s="210"/>
      <c r="K198" s="33"/>
      <c r="L198" s="33"/>
      <c r="M198" s="36"/>
      <c r="N198" s="211"/>
      <c r="O198" s="212"/>
      <c r="P198" s="68"/>
      <c r="Q198" s="68"/>
      <c r="R198" s="68"/>
      <c r="S198" s="68"/>
      <c r="T198" s="68"/>
      <c r="U198" s="68"/>
      <c r="V198" s="68"/>
      <c r="W198" s="68"/>
      <c r="X198" s="69"/>
      <c r="Y198" s="31"/>
      <c r="Z198" s="31"/>
      <c r="AA198" s="31"/>
      <c r="AB198" s="31"/>
      <c r="AC198" s="31"/>
      <c r="AD198" s="31"/>
      <c r="AE198" s="31"/>
      <c r="AT198" s="14" t="s">
        <v>174</v>
      </c>
      <c r="AU198" s="14" t="s">
        <v>81</v>
      </c>
    </row>
    <row r="199" spans="1:65" s="2" customFormat="1" ht="24.2" customHeight="1">
      <c r="A199" s="31"/>
      <c r="B199" s="32"/>
      <c r="C199" s="193" t="s">
        <v>337</v>
      </c>
      <c r="D199" s="193" t="s">
        <v>169</v>
      </c>
      <c r="E199" s="194" t="s">
        <v>338</v>
      </c>
      <c r="F199" s="195" t="s">
        <v>339</v>
      </c>
      <c r="G199" s="196" t="s">
        <v>202</v>
      </c>
      <c r="H199" s="197">
        <v>3</v>
      </c>
      <c r="I199" s="198"/>
      <c r="J199" s="198"/>
      <c r="K199" s="199">
        <f>ROUND(P199*H199,2)</f>
        <v>0</v>
      </c>
      <c r="L199" s="200"/>
      <c r="M199" s="36"/>
      <c r="N199" s="201" t="s">
        <v>1</v>
      </c>
      <c r="O199" s="202" t="s">
        <v>37</v>
      </c>
      <c r="P199" s="203">
        <f>I199+J199</f>
        <v>0</v>
      </c>
      <c r="Q199" s="203">
        <f>ROUND(I199*H199,2)</f>
        <v>0</v>
      </c>
      <c r="R199" s="203">
        <f>ROUND(J199*H199,2)</f>
        <v>0</v>
      </c>
      <c r="S199" s="68"/>
      <c r="T199" s="204">
        <f>S199*H199</f>
        <v>0</v>
      </c>
      <c r="U199" s="204">
        <v>0</v>
      </c>
      <c r="V199" s="204">
        <f>U199*H199</f>
        <v>0</v>
      </c>
      <c r="W199" s="204">
        <v>0</v>
      </c>
      <c r="X199" s="205">
        <f>W199*H199</f>
        <v>0</v>
      </c>
      <c r="Y199" s="31"/>
      <c r="Z199" s="31"/>
      <c r="AA199" s="31"/>
      <c r="AB199" s="31"/>
      <c r="AC199" s="31"/>
      <c r="AD199" s="31"/>
      <c r="AE199" s="31"/>
      <c r="AR199" s="206" t="s">
        <v>81</v>
      </c>
      <c r="AT199" s="206" t="s">
        <v>169</v>
      </c>
      <c r="AU199" s="206" t="s">
        <v>81</v>
      </c>
      <c r="AY199" s="14" t="s">
        <v>167</v>
      </c>
      <c r="BE199" s="207">
        <f>IF(O199="základní",K199,0)</f>
        <v>0</v>
      </c>
      <c r="BF199" s="207">
        <f>IF(O199="snížená",K199,0)</f>
        <v>0</v>
      </c>
      <c r="BG199" s="207">
        <f>IF(O199="zákl. přenesená",K199,0)</f>
        <v>0</v>
      </c>
      <c r="BH199" s="207">
        <f>IF(O199="sníž. přenesená",K199,0)</f>
        <v>0</v>
      </c>
      <c r="BI199" s="207">
        <f>IF(O199="nulová",K199,0)</f>
        <v>0</v>
      </c>
      <c r="BJ199" s="14" t="s">
        <v>81</v>
      </c>
      <c r="BK199" s="207">
        <f>ROUND(P199*H199,2)</f>
        <v>0</v>
      </c>
      <c r="BL199" s="14" t="s">
        <v>81</v>
      </c>
      <c r="BM199" s="206" t="s">
        <v>340</v>
      </c>
    </row>
    <row r="200" spans="1:65" s="2" customFormat="1" ht="58.5">
      <c r="A200" s="31"/>
      <c r="B200" s="32"/>
      <c r="C200" s="33"/>
      <c r="D200" s="208" t="s">
        <v>174</v>
      </c>
      <c r="E200" s="33"/>
      <c r="F200" s="209" t="s">
        <v>341</v>
      </c>
      <c r="G200" s="33"/>
      <c r="H200" s="33"/>
      <c r="I200" s="210"/>
      <c r="J200" s="210"/>
      <c r="K200" s="33"/>
      <c r="L200" s="33"/>
      <c r="M200" s="36"/>
      <c r="N200" s="211"/>
      <c r="O200" s="212"/>
      <c r="P200" s="68"/>
      <c r="Q200" s="68"/>
      <c r="R200" s="68"/>
      <c r="S200" s="68"/>
      <c r="T200" s="68"/>
      <c r="U200" s="68"/>
      <c r="V200" s="68"/>
      <c r="W200" s="68"/>
      <c r="X200" s="69"/>
      <c r="Y200" s="31"/>
      <c r="Z200" s="31"/>
      <c r="AA200" s="31"/>
      <c r="AB200" s="31"/>
      <c r="AC200" s="31"/>
      <c r="AD200" s="31"/>
      <c r="AE200" s="31"/>
      <c r="AT200" s="14" t="s">
        <v>174</v>
      </c>
      <c r="AU200" s="14" t="s">
        <v>81</v>
      </c>
    </row>
    <row r="201" spans="1:65" s="2" customFormat="1" ht="24.2" customHeight="1">
      <c r="A201" s="31"/>
      <c r="B201" s="32"/>
      <c r="C201" s="213" t="s">
        <v>342</v>
      </c>
      <c r="D201" s="213" t="s">
        <v>199</v>
      </c>
      <c r="E201" s="214" t="s">
        <v>343</v>
      </c>
      <c r="F201" s="215" t="s">
        <v>344</v>
      </c>
      <c r="G201" s="216" t="s">
        <v>172</v>
      </c>
      <c r="H201" s="217">
        <v>10</v>
      </c>
      <c r="I201" s="218"/>
      <c r="J201" s="219"/>
      <c r="K201" s="220">
        <f>ROUND(P201*H201,2)</f>
        <v>0</v>
      </c>
      <c r="L201" s="219"/>
      <c r="M201" s="221"/>
      <c r="N201" s="222" t="s">
        <v>1</v>
      </c>
      <c r="O201" s="202" t="s">
        <v>37</v>
      </c>
      <c r="P201" s="203">
        <f>I201+J201</f>
        <v>0</v>
      </c>
      <c r="Q201" s="203">
        <f>ROUND(I201*H201,2)</f>
        <v>0</v>
      </c>
      <c r="R201" s="203">
        <f>ROUND(J201*H201,2)</f>
        <v>0</v>
      </c>
      <c r="S201" s="68"/>
      <c r="T201" s="204">
        <f>S201*H201</f>
        <v>0</v>
      </c>
      <c r="U201" s="204">
        <v>0</v>
      </c>
      <c r="V201" s="204">
        <f>U201*H201</f>
        <v>0</v>
      </c>
      <c r="W201" s="204">
        <v>0</v>
      </c>
      <c r="X201" s="205">
        <f>W201*H201</f>
        <v>0</v>
      </c>
      <c r="Y201" s="31"/>
      <c r="Z201" s="31"/>
      <c r="AA201" s="31"/>
      <c r="AB201" s="31"/>
      <c r="AC201" s="31"/>
      <c r="AD201" s="31"/>
      <c r="AE201" s="31"/>
      <c r="AR201" s="206" t="s">
        <v>218</v>
      </c>
      <c r="AT201" s="206" t="s">
        <v>199</v>
      </c>
      <c r="AU201" s="206" t="s">
        <v>81</v>
      </c>
      <c r="AY201" s="14" t="s">
        <v>167</v>
      </c>
      <c r="BE201" s="207">
        <f>IF(O201="základní",K201,0)</f>
        <v>0</v>
      </c>
      <c r="BF201" s="207">
        <f>IF(O201="snížená",K201,0)</f>
        <v>0</v>
      </c>
      <c r="BG201" s="207">
        <f>IF(O201="zákl. přenesená",K201,0)</f>
        <v>0</v>
      </c>
      <c r="BH201" s="207">
        <f>IF(O201="sníž. přenesená",K201,0)</f>
        <v>0</v>
      </c>
      <c r="BI201" s="207">
        <f>IF(O201="nulová",K201,0)</f>
        <v>0</v>
      </c>
      <c r="BJ201" s="14" t="s">
        <v>81</v>
      </c>
      <c r="BK201" s="207">
        <f>ROUND(P201*H201,2)</f>
        <v>0</v>
      </c>
      <c r="BL201" s="14" t="s">
        <v>218</v>
      </c>
      <c r="BM201" s="206" t="s">
        <v>345</v>
      </c>
    </row>
    <row r="202" spans="1:65" s="2" customFormat="1" ht="19.5">
      <c r="A202" s="31"/>
      <c r="B202" s="32"/>
      <c r="C202" s="33"/>
      <c r="D202" s="208" t="s">
        <v>174</v>
      </c>
      <c r="E202" s="33"/>
      <c r="F202" s="209" t="s">
        <v>344</v>
      </c>
      <c r="G202" s="33"/>
      <c r="H202" s="33"/>
      <c r="I202" s="210"/>
      <c r="J202" s="210"/>
      <c r="K202" s="33"/>
      <c r="L202" s="33"/>
      <c r="M202" s="36"/>
      <c r="N202" s="211"/>
      <c r="O202" s="212"/>
      <c r="P202" s="68"/>
      <c r="Q202" s="68"/>
      <c r="R202" s="68"/>
      <c r="S202" s="68"/>
      <c r="T202" s="68"/>
      <c r="U202" s="68"/>
      <c r="V202" s="68"/>
      <c r="W202" s="68"/>
      <c r="X202" s="69"/>
      <c r="Y202" s="31"/>
      <c r="Z202" s="31"/>
      <c r="AA202" s="31"/>
      <c r="AB202" s="31"/>
      <c r="AC202" s="31"/>
      <c r="AD202" s="31"/>
      <c r="AE202" s="31"/>
      <c r="AT202" s="14" t="s">
        <v>174</v>
      </c>
      <c r="AU202" s="14" t="s">
        <v>81</v>
      </c>
    </row>
    <row r="203" spans="1:65" s="2" customFormat="1" ht="24.2" customHeight="1">
      <c r="A203" s="31"/>
      <c r="B203" s="32"/>
      <c r="C203" s="213" t="s">
        <v>346</v>
      </c>
      <c r="D203" s="213" t="s">
        <v>199</v>
      </c>
      <c r="E203" s="214" t="s">
        <v>347</v>
      </c>
      <c r="F203" s="215" t="s">
        <v>348</v>
      </c>
      <c r="G203" s="216" t="s">
        <v>172</v>
      </c>
      <c r="H203" s="217">
        <v>10</v>
      </c>
      <c r="I203" s="218"/>
      <c r="J203" s="219"/>
      <c r="K203" s="220">
        <f>ROUND(P203*H203,2)</f>
        <v>0</v>
      </c>
      <c r="L203" s="219"/>
      <c r="M203" s="221"/>
      <c r="N203" s="222" t="s">
        <v>1</v>
      </c>
      <c r="O203" s="202" t="s">
        <v>37</v>
      </c>
      <c r="P203" s="203">
        <f>I203+J203</f>
        <v>0</v>
      </c>
      <c r="Q203" s="203">
        <f>ROUND(I203*H203,2)</f>
        <v>0</v>
      </c>
      <c r="R203" s="203">
        <f>ROUND(J203*H203,2)</f>
        <v>0</v>
      </c>
      <c r="S203" s="68"/>
      <c r="T203" s="204">
        <f>S203*H203</f>
        <v>0</v>
      </c>
      <c r="U203" s="204">
        <v>0</v>
      </c>
      <c r="V203" s="204">
        <f>U203*H203</f>
        <v>0</v>
      </c>
      <c r="W203" s="204">
        <v>0</v>
      </c>
      <c r="X203" s="205">
        <f>W203*H203</f>
        <v>0</v>
      </c>
      <c r="Y203" s="31"/>
      <c r="Z203" s="31"/>
      <c r="AA203" s="31"/>
      <c r="AB203" s="31"/>
      <c r="AC203" s="31"/>
      <c r="AD203" s="31"/>
      <c r="AE203" s="31"/>
      <c r="AR203" s="206" t="s">
        <v>83</v>
      </c>
      <c r="AT203" s="206" t="s">
        <v>199</v>
      </c>
      <c r="AU203" s="206" t="s">
        <v>81</v>
      </c>
      <c r="AY203" s="14" t="s">
        <v>167</v>
      </c>
      <c r="BE203" s="207">
        <f>IF(O203="základní",K203,0)</f>
        <v>0</v>
      </c>
      <c r="BF203" s="207">
        <f>IF(O203="snížená",K203,0)</f>
        <v>0</v>
      </c>
      <c r="BG203" s="207">
        <f>IF(O203="zákl. přenesená",K203,0)</f>
        <v>0</v>
      </c>
      <c r="BH203" s="207">
        <f>IF(O203="sníž. přenesená",K203,0)</f>
        <v>0</v>
      </c>
      <c r="BI203" s="207">
        <f>IF(O203="nulová",K203,0)</f>
        <v>0</v>
      </c>
      <c r="BJ203" s="14" t="s">
        <v>81</v>
      </c>
      <c r="BK203" s="207">
        <f>ROUND(P203*H203,2)</f>
        <v>0</v>
      </c>
      <c r="BL203" s="14" t="s">
        <v>81</v>
      </c>
      <c r="BM203" s="206" t="s">
        <v>349</v>
      </c>
    </row>
    <row r="204" spans="1:65" s="2" customFormat="1" ht="19.5">
      <c r="A204" s="31"/>
      <c r="B204" s="32"/>
      <c r="C204" s="33"/>
      <c r="D204" s="208" t="s">
        <v>174</v>
      </c>
      <c r="E204" s="33"/>
      <c r="F204" s="209" t="s">
        <v>348</v>
      </c>
      <c r="G204" s="33"/>
      <c r="H204" s="33"/>
      <c r="I204" s="210"/>
      <c r="J204" s="210"/>
      <c r="K204" s="33"/>
      <c r="L204" s="33"/>
      <c r="M204" s="36"/>
      <c r="N204" s="211"/>
      <c r="O204" s="212"/>
      <c r="P204" s="68"/>
      <c r="Q204" s="68"/>
      <c r="R204" s="68"/>
      <c r="S204" s="68"/>
      <c r="T204" s="68"/>
      <c r="U204" s="68"/>
      <c r="V204" s="68"/>
      <c r="W204" s="68"/>
      <c r="X204" s="69"/>
      <c r="Y204" s="31"/>
      <c r="Z204" s="31"/>
      <c r="AA204" s="31"/>
      <c r="AB204" s="31"/>
      <c r="AC204" s="31"/>
      <c r="AD204" s="31"/>
      <c r="AE204" s="31"/>
      <c r="AT204" s="14" t="s">
        <v>174</v>
      </c>
      <c r="AU204" s="14" t="s">
        <v>81</v>
      </c>
    </row>
    <row r="205" spans="1:65" s="2" customFormat="1" ht="24.2" customHeight="1">
      <c r="A205" s="31"/>
      <c r="B205" s="32"/>
      <c r="C205" s="213" t="s">
        <v>350</v>
      </c>
      <c r="D205" s="213" t="s">
        <v>199</v>
      </c>
      <c r="E205" s="214" t="s">
        <v>351</v>
      </c>
      <c r="F205" s="215" t="s">
        <v>352</v>
      </c>
      <c r="G205" s="216" t="s">
        <v>172</v>
      </c>
      <c r="H205" s="217">
        <v>6</v>
      </c>
      <c r="I205" s="218"/>
      <c r="J205" s="219"/>
      <c r="K205" s="220">
        <f>ROUND(P205*H205,2)</f>
        <v>0</v>
      </c>
      <c r="L205" s="219"/>
      <c r="M205" s="221"/>
      <c r="N205" s="222" t="s">
        <v>1</v>
      </c>
      <c r="O205" s="202" t="s">
        <v>37</v>
      </c>
      <c r="P205" s="203">
        <f>I205+J205</f>
        <v>0</v>
      </c>
      <c r="Q205" s="203">
        <f>ROUND(I205*H205,2)</f>
        <v>0</v>
      </c>
      <c r="R205" s="203">
        <f>ROUND(J205*H205,2)</f>
        <v>0</v>
      </c>
      <c r="S205" s="68"/>
      <c r="T205" s="204">
        <f>S205*H205</f>
        <v>0</v>
      </c>
      <c r="U205" s="204">
        <v>0</v>
      </c>
      <c r="V205" s="204">
        <f>U205*H205</f>
        <v>0</v>
      </c>
      <c r="W205" s="204">
        <v>0</v>
      </c>
      <c r="X205" s="205">
        <f>W205*H205</f>
        <v>0</v>
      </c>
      <c r="Y205" s="31"/>
      <c r="Z205" s="31"/>
      <c r="AA205" s="31"/>
      <c r="AB205" s="31"/>
      <c r="AC205" s="31"/>
      <c r="AD205" s="31"/>
      <c r="AE205" s="31"/>
      <c r="AR205" s="206" t="s">
        <v>83</v>
      </c>
      <c r="AT205" s="206" t="s">
        <v>199</v>
      </c>
      <c r="AU205" s="206" t="s">
        <v>81</v>
      </c>
      <c r="AY205" s="14" t="s">
        <v>167</v>
      </c>
      <c r="BE205" s="207">
        <f>IF(O205="základní",K205,0)</f>
        <v>0</v>
      </c>
      <c r="BF205" s="207">
        <f>IF(O205="snížená",K205,0)</f>
        <v>0</v>
      </c>
      <c r="BG205" s="207">
        <f>IF(O205="zákl. přenesená",K205,0)</f>
        <v>0</v>
      </c>
      <c r="BH205" s="207">
        <f>IF(O205="sníž. přenesená",K205,0)</f>
        <v>0</v>
      </c>
      <c r="BI205" s="207">
        <f>IF(O205="nulová",K205,0)</f>
        <v>0</v>
      </c>
      <c r="BJ205" s="14" t="s">
        <v>81</v>
      </c>
      <c r="BK205" s="207">
        <f>ROUND(P205*H205,2)</f>
        <v>0</v>
      </c>
      <c r="BL205" s="14" t="s">
        <v>81</v>
      </c>
      <c r="BM205" s="206" t="s">
        <v>353</v>
      </c>
    </row>
    <row r="206" spans="1:65" s="2" customFormat="1" ht="19.5">
      <c r="A206" s="31"/>
      <c r="B206" s="32"/>
      <c r="C206" s="33"/>
      <c r="D206" s="208" t="s">
        <v>174</v>
      </c>
      <c r="E206" s="33"/>
      <c r="F206" s="209" t="s">
        <v>352</v>
      </c>
      <c r="G206" s="33"/>
      <c r="H206" s="33"/>
      <c r="I206" s="210"/>
      <c r="J206" s="210"/>
      <c r="K206" s="33"/>
      <c r="L206" s="33"/>
      <c r="M206" s="36"/>
      <c r="N206" s="211"/>
      <c r="O206" s="212"/>
      <c r="P206" s="68"/>
      <c r="Q206" s="68"/>
      <c r="R206" s="68"/>
      <c r="S206" s="68"/>
      <c r="T206" s="68"/>
      <c r="U206" s="68"/>
      <c r="V206" s="68"/>
      <c r="W206" s="68"/>
      <c r="X206" s="69"/>
      <c r="Y206" s="31"/>
      <c r="Z206" s="31"/>
      <c r="AA206" s="31"/>
      <c r="AB206" s="31"/>
      <c r="AC206" s="31"/>
      <c r="AD206" s="31"/>
      <c r="AE206" s="31"/>
      <c r="AT206" s="14" t="s">
        <v>174</v>
      </c>
      <c r="AU206" s="14" t="s">
        <v>81</v>
      </c>
    </row>
    <row r="207" spans="1:65" s="2" customFormat="1" ht="24.2" customHeight="1">
      <c r="A207" s="31"/>
      <c r="B207" s="32"/>
      <c r="C207" s="213" t="s">
        <v>354</v>
      </c>
      <c r="D207" s="213" t="s">
        <v>199</v>
      </c>
      <c r="E207" s="214" t="s">
        <v>355</v>
      </c>
      <c r="F207" s="215" t="s">
        <v>356</v>
      </c>
      <c r="G207" s="216" t="s">
        <v>172</v>
      </c>
      <c r="H207" s="217">
        <v>6</v>
      </c>
      <c r="I207" s="218"/>
      <c r="J207" s="219"/>
      <c r="K207" s="220">
        <f>ROUND(P207*H207,2)</f>
        <v>0</v>
      </c>
      <c r="L207" s="219"/>
      <c r="M207" s="221"/>
      <c r="N207" s="222" t="s">
        <v>1</v>
      </c>
      <c r="O207" s="202" t="s">
        <v>37</v>
      </c>
      <c r="P207" s="203">
        <f>I207+J207</f>
        <v>0</v>
      </c>
      <c r="Q207" s="203">
        <f>ROUND(I207*H207,2)</f>
        <v>0</v>
      </c>
      <c r="R207" s="203">
        <f>ROUND(J207*H207,2)</f>
        <v>0</v>
      </c>
      <c r="S207" s="68"/>
      <c r="T207" s="204">
        <f>S207*H207</f>
        <v>0</v>
      </c>
      <c r="U207" s="204">
        <v>0</v>
      </c>
      <c r="V207" s="204">
        <f>U207*H207</f>
        <v>0</v>
      </c>
      <c r="W207" s="204">
        <v>0</v>
      </c>
      <c r="X207" s="205">
        <f>W207*H207</f>
        <v>0</v>
      </c>
      <c r="Y207" s="31"/>
      <c r="Z207" s="31"/>
      <c r="AA207" s="31"/>
      <c r="AB207" s="31"/>
      <c r="AC207" s="31"/>
      <c r="AD207" s="31"/>
      <c r="AE207" s="31"/>
      <c r="AR207" s="206" t="s">
        <v>83</v>
      </c>
      <c r="AT207" s="206" t="s">
        <v>199</v>
      </c>
      <c r="AU207" s="206" t="s">
        <v>81</v>
      </c>
      <c r="AY207" s="14" t="s">
        <v>167</v>
      </c>
      <c r="BE207" s="207">
        <f>IF(O207="základní",K207,0)</f>
        <v>0</v>
      </c>
      <c r="BF207" s="207">
        <f>IF(O207="snížená",K207,0)</f>
        <v>0</v>
      </c>
      <c r="BG207" s="207">
        <f>IF(O207="zákl. přenesená",K207,0)</f>
        <v>0</v>
      </c>
      <c r="BH207" s="207">
        <f>IF(O207="sníž. přenesená",K207,0)</f>
        <v>0</v>
      </c>
      <c r="BI207" s="207">
        <f>IF(O207="nulová",K207,0)</f>
        <v>0</v>
      </c>
      <c r="BJ207" s="14" t="s">
        <v>81</v>
      </c>
      <c r="BK207" s="207">
        <f>ROUND(P207*H207,2)</f>
        <v>0</v>
      </c>
      <c r="BL207" s="14" t="s">
        <v>81</v>
      </c>
      <c r="BM207" s="206" t="s">
        <v>357</v>
      </c>
    </row>
    <row r="208" spans="1:65" s="2" customFormat="1" ht="19.5">
      <c r="A208" s="31"/>
      <c r="B208" s="32"/>
      <c r="C208" s="33"/>
      <c r="D208" s="208" t="s">
        <v>174</v>
      </c>
      <c r="E208" s="33"/>
      <c r="F208" s="209" t="s">
        <v>356</v>
      </c>
      <c r="G208" s="33"/>
      <c r="H208" s="33"/>
      <c r="I208" s="210"/>
      <c r="J208" s="210"/>
      <c r="K208" s="33"/>
      <c r="L208" s="33"/>
      <c r="M208" s="36"/>
      <c r="N208" s="211"/>
      <c r="O208" s="212"/>
      <c r="P208" s="68"/>
      <c r="Q208" s="68"/>
      <c r="R208" s="68"/>
      <c r="S208" s="68"/>
      <c r="T208" s="68"/>
      <c r="U208" s="68"/>
      <c r="V208" s="68"/>
      <c r="W208" s="68"/>
      <c r="X208" s="69"/>
      <c r="Y208" s="31"/>
      <c r="Z208" s="31"/>
      <c r="AA208" s="31"/>
      <c r="AB208" s="31"/>
      <c r="AC208" s="31"/>
      <c r="AD208" s="31"/>
      <c r="AE208" s="31"/>
      <c r="AT208" s="14" t="s">
        <v>174</v>
      </c>
      <c r="AU208" s="14" t="s">
        <v>81</v>
      </c>
    </row>
    <row r="209" spans="1:65" s="2" customFormat="1" ht="24.2" customHeight="1">
      <c r="A209" s="31"/>
      <c r="B209" s="32"/>
      <c r="C209" s="213" t="s">
        <v>358</v>
      </c>
      <c r="D209" s="213" t="s">
        <v>199</v>
      </c>
      <c r="E209" s="214" t="s">
        <v>359</v>
      </c>
      <c r="F209" s="215" t="s">
        <v>360</v>
      </c>
      <c r="G209" s="216" t="s">
        <v>172</v>
      </c>
      <c r="H209" s="217">
        <v>6</v>
      </c>
      <c r="I209" s="218"/>
      <c r="J209" s="219"/>
      <c r="K209" s="220">
        <f>ROUND(P209*H209,2)</f>
        <v>0</v>
      </c>
      <c r="L209" s="219"/>
      <c r="M209" s="221"/>
      <c r="N209" s="222" t="s">
        <v>1</v>
      </c>
      <c r="O209" s="202" t="s">
        <v>37</v>
      </c>
      <c r="P209" s="203">
        <f>I209+J209</f>
        <v>0</v>
      </c>
      <c r="Q209" s="203">
        <f>ROUND(I209*H209,2)</f>
        <v>0</v>
      </c>
      <c r="R209" s="203">
        <f>ROUND(J209*H209,2)</f>
        <v>0</v>
      </c>
      <c r="S209" s="68"/>
      <c r="T209" s="204">
        <f>S209*H209</f>
        <v>0</v>
      </c>
      <c r="U209" s="204">
        <v>0</v>
      </c>
      <c r="V209" s="204">
        <f>U209*H209</f>
        <v>0</v>
      </c>
      <c r="W209" s="204">
        <v>0</v>
      </c>
      <c r="X209" s="205">
        <f>W209*H209</f>
        <v>0</v>
      </c>
      <c r="Y209" s="31"/>
      <c r="Z209" s="31"/>
      <c r="AA209" s="31"/>
      <c r="AB209" s="31"/>
      <c r="AC209" s="31"/>
      <c r="AD209" s="31"/>
      <c r="AE209" s="31"/>
      <c r="AR209" s="206" t="s">
        <v>83</v>
      </c>
      <c r="AT209" s="206" t="s">
        <v>199</v>
      </c>
      <c r="AU209" s="206" t="s">
        <v>81</v>
      </c>
      <c r="AY209" s="14" t="s">
        <v>167</v>
      </c>
      <c r="BE209" s="207">
        <f>IF(O209="základní",K209,0)</f>
        <v>0</v>
      </c>
      <c r="BF209" s="207">
        <f>IF(O209="snížená",K209,0)</f>
        <v>0</v>
      </c>
      <c r="BG209" s="207">
        <f>IF(O209="zákl. přenesená",K209,0)</f>
        <v>0</v>
      </c>
      <c r="BH209" s="207">
        <f>IF(O209="sníž. přenesená",K209,0)</f>
        <v>0</v>
      </c>
      <c r="BI209" s="207">
        <f>IF(O209="nulová",K209,0)</f>
        <v>0</v>
      </c>
      <c r="BJ209" s="14" t="s">
        <v>81</v>
      </c>
      <c r="BK209" s="207">
        <f>ROUND(P209*H209,2)</f>
        <v>0</v>
      </c>
      <c r="BL209" s="14" t="s">
        <v>81</v>
      </c>
      <c r="BM209" s="206" t="s">
        <v>361</v>
      </c>
    </row>
    <row r="210" spans="1:65" s="2" customFormat="1" ht="19.5">
      <c r="A210" s="31"/>
      <c r="B210" s="32"/>
      <c r="C210" s="33"/>
      <c r="D210" s="208" t="s">
        <v>174</v>
      </c>
      <c r="E210" s="33"/>
      <c r="F210" s="209" t="s">
        <v>360</v>
      </c>
      <c r="G210" s="33"/>
      <c r="H210" s="33"/>
      <c r="I210" s="210"/>
      <c r="J210" s="210"/>
      <c r="K210" s="33"/>
      <c r="L210" s="33"/>
      <c r="M210" s="36"/>
      <c r="N210" s="211"/>
      <c r="O210" s="212"/>
      <c r="P210" s="68"/>
      <c r="Q210" s="68"/>
      <c r="R210" s="68"/>
      <c r="S210" s="68"/>
      <c r="T210" s="68"/>
      <c r="U210" s="68"/>
      <c r="V210" s="68"/>
      <c r="W210" s="68"/>
      <c r="X210" s="69"/>
      <c r="Y210" s="31"/>
      <c r="Z210" s="31"/>
      <c r="AA210" s="31"/>
      <c r="AB210" s="31"/>
      <c r="AC210" s="31"/>
      <c r="AD210" s="31"/>
      <c r="AE210" s="31"/>
      <c r="AT210" s="14" t="s">
        <v>174</v>
      </c>
      <c r="AU210" s="14" t="s">
        <v>81</v>
      </c>
    </row>
    <row r="211" spans="1:65" s="2" customFormat="1" ht="49.15" customHeight="1">
      <c r="A211" s="31"/>
      <c r="B211" s="32"/>
      <c r="C211" s="213" t="s">
        <v>362</v>
      </c>
      <c r="D211" s="213" t="s">
        <v>199</v>
      </c>
      <c r="E211" s="214" t="s">
        <v>363</v>
      </c>
      <c r="F211" s="215" t="s">
        <v>364</v>
      </c>
      <c r="G211" s="216" t="s">
        <v>202</v>
      </c>
      <c r="H211" s="217">
        <v>10</v>
      </c>
      <c r="I211" s="218"/>
      <c r="J211" s="219"/>
      <c r="K211" s="220">
        <f>ROUND(P211*H211,2)</f>
        <v>0</v>
      </c>
      <c r="L211" s="219"/>
      <c r="M211" s="221"/>
      <c r="N211" s="222" t="s">
        <v>1</v>
      </c>
      <c r="O211" s="202" t="s">
        <v>37</v>
      </c>
      <c r="P211" s="203">
        <f>I211+J211</f>
        <v>0</v>
      </c>
      <c r="Q211" s="203">
        <f>ROUND(I211*H211,2)</f>
        <v>0</v>
      </c>
      <c r="R211" s="203">
        <f>ROUND(J211*H211,2)</f>
        <v>0</v>
      </c>
      <c r="S211" s="68"/>
      <c r="T211" s="204">
        <f>S211*H211</f>
        <v>0</v>
      </c>
      <c r="U211" s="204">
        <v>0</v>
      </c>
      <c r="V211" s="204">
        <f>U211*H211</f>
        <v>0</v>
      </c>
      <c r="W211" s="204">
        <v>0</v>
      </c>
      <c r="X211" s="205">
        <f>W211*H211</f>
        <v>0</v>
      </c>
      <c r="Y211" s="31"/>
      <c r="Z211" s="31"/>
      <c r="AA211" s="31"/>
      <c r="AB211" s="31"/>
      <c r="AC211" s="31"/>
      <c r="AD211" s="31"/>
      <c r="AE211" s="31"/>
      <c r="AR211" s="206" t="s">
        <v>83</v>
      </c>
      <c r="AT211" s="206" t="s">
        <v>199</v>
      </c>
      <c r="AU211" s="206" t="s">
        <v>81</v>
      </c>
      <c r="AY211" s="14" t="s">
        <v>167</v>
      </c>
      <c r="BE211" s="207">
        <f>IF(O211="základní",K211,0)</f>
        <v>0</v>
      </c>
      <c r="BF211" s="207">
        <f>IF(O211="snížená",K211,0)</f>
        <v>0</v>
      </c>
      <c r="BG211" s="207">
        <f>IF(O211="zákl. přenesená",K211,0)</f>
        <v>0</v>
      </c>
      <c r="BH211" s="207">
        <f>IF(O211="sníž. přenesená",K211,0)</f>
        <v>0</v>
      </c>
      <c r="BI211" s="207">
        <f>IF(O211="nulová",K211,0)</f>
        <v>0</v>
      </c>
      <c r="BJ211" s="14" t="s">
        <v>81</v>
      </c>
      <c r="BK211" s="207">
        <f>ROUND(P211*H211,2)</f>
        <v>0</v>
      </c>
      <c r="BL211" s="14" t="s">
        <v>81</v>
      </c>
      <c r="BM211" s="206" t="s">
        <v>365</v>
      </c>
    </row>
    <row r="212" spans="1:65" s="2" customFormat="1" ht="29.25">
      <c r="A212" s="31"/>
      <c r="B212" s="32"/>
      <c r="C212" s="33"/>
      <c r="D212" s="208" t="s">
        <v>174</v>
      </c>
      <c r="E212" s="33"/>
      <c r="F212" s="209" t="s">
        <v>364</v>
      </c>
      <c r="G212" s="33"/>
      <c r="H212" s="33"/>
      <c r="I212" s="210"/>
      <c r="J212" s="210"/>
      <c r="K212" s="33"/>
      <c r="L212" s="33"/>
      <c r="M212" s="36"/>
      <c r="N212" s="211"/>
      <c r="O212" s="212"/>
      <c r="P212" s="68"/>
      <c r="Q212" s="68"/>
      <c r="R212" s="68"/>
      <c r="S212" s="68"/>
      <c r="T212" s="68"/>
      <c r="U212" s="68"/>
      <c r="V212" s="68"/>
      <c r="W212" s="68"/>
      <c r="X212" s="69"/>
      <c r="Y212" s="31"/>
      <c r="Z212" s="31"/>
      <c r="AA212" s="31"/>
      <c r="AB212" s="31"/>
      <c r="AC212" s="31"/>
      <c r="AD212" s="31"/>
      <c r="AE212" s="31"/>
      <c r="AT212" s="14" t="s">
        <v>174</v>
      </c>
      <c r="AU212" s="14" t="s">
        <v>81</v>
      </c>
    </row>
    <row r="213" spans="1:65" s="2" customFormat="1" ht="24.2" customHeight="1">
      <c r="A213" s="31"/>
      <c r="B213" s="32"/>
      <c r="C213" s="193" t="s">
        <v>366</v>
      </c>
      <c r="D213" s="193" t="s">
        <v>169</v>
      </c>
      <c r="E213" s="194" t="s">
        <v>367</v>
      </c>
      <c r="F213" s="195" t="s">
        <v>368</v>
      </c>
      <c r="G213" s="196" t="s">
        <v>202</v>
      </c>
      <c r="H213" s="197">
        <v>3</v>
      </c>
      <c r="I213" s="198"/>
      <c r="J213" s="198"/>
      <c r="K213" s="199">
        <f>ROUND(P213*H213,2)</f>
        <v>0</v>
      </c>
      <c r="L213" s="200"/>
      <c r="M213" s="36"/>
      <c r="N213" s="201" t="s">
        <v>1</v>
      </c>
      <c r="O213" s="202" t="s">
        <v>37</v>
      </c>
      <c r="P213" s="203">
        <f>I213+J213</f>
        <v>0</v>
      </c>
      <c r="Q213" s="203">
        <f>ROUND(I213*H213,2)</f>
        <v>0</v>
      </c>
      <c r="R213" s="203">
        <f>ROUND(J213*H213,2)</f>
        <v>0</v>
      </c>
      <c r="S213" s="68"/>
      <c r="T213" s="204">
        <f>S213*H213</f>
        <v>0</v>
      </c>
      <c r="U213" s="204">
        <v>0</v>
      </c>
      <c r="V213" s="204">
        <f>U213*H213</f>
        <v>0</v>
      </c>
      <c r="W213" s="204">
        <v>0</v>
      </c>
      <c r="X213" s="205">
        <f>W213*H213</f>
        <v>0</v>
      </c>
      <c r="Y213" s="31"/>
      <c r="Z213" s="31"/>
      <c r="AA213" s="31"/>
      <c r="AB213" s="31"/>
      <c r="AC213" s="31"/>
      <c r="AD213" s="31"/>
      <c r="AE213" s="31"/>
      <c r="AR213" s="206" t="s">
        <v>81</v>
      </c>
      <c r="AT213" s="206" t="s">
        <v>169</v>
      </c>
      <c r="AU213" s="206" t="s">
        <v>81</v>
      </c>
      <c r="AY213" s="14" t="s">
        <v>167</v>
      </c>
      <c r="BE213" s="207">
        <f>IF(O213="základní",K213,0)</f>
        <v>0</v>
      </c>
      <c r="BF213" s="207">
        <f>IF(O213="snížená",K213,0)</f>
        <v>0</v>
      </c>
      <c r="BG213" s="207">
        <f>IF(O213="zákl. přenesená",K213,0)</f>
        <v>0</v>
      </c>
      <c r="BH213" s="207">
        <f>IF(O213="sníž. přenesená",K213,0)</f>
        <v>0</v>
      </c>
      <c r="BI213" s="207">
        <f>IF(O213="nulová",K213,0)</f>
        <v>0</v>
      </c>
      <c r="BJ213" s="14" t="s">
        <v>81</v>
      </c>
      <c r="BK213" s="207">
        <f>ROUND(P213*H213,2)</f>
        <v>0</v>
      </c>
      <c r="BL213" s="14" t="s">
        <v>81</v>
      </c>
      <c r="BM213" s="206" t="s">
        <v>369</v>
      </c>
    </row>
    <row r="214" spans="1:65" s="2" customFormat="1" ht="58.5">
      <c r="A214" s="31"/>
      <c r="B214" s="32"/>
      <c r="C214" s="33"/>
      <c r="D214" s="208" t="s">
        <v>174</v>
      </c>
      <c r="E214" s="33"/>
      <c r="F214" s="209" t="s">
        <v>370</v>
      </c>
      <c r="G214" s="33"/>
      <c r="H214" s="33"/>
      <c r="I214" s="210"/>
      <c r="J214" s="210"/>
      <c r="K214" s="33"/>
      <c r="L214" s="33"/>
      <c r="M214" s="36"/>
      <c r="N214" s="211"/>
      <c r="O214" s="212"/>
      <c r="P214" s="68"/>
      <c r="Q214" s="68"/>
      <c r="R214" s="68"/>
      <c r="S214" s="68"/>
      <c r="T214" s="68"/>
      <c r="U214" s="68"/>
      <c r="V214" s="68"/>
      <c r="W214" s="68"/>
      <c r="X214" s="69"/>
      <c r="Y214" s="31"/>
      <c r="Z214" s="31"/>
      <c r="AA214" s="31"/>
      <c r="AB214" s="31"/>
      <c r="AC214" s="31"/>
      <c r="AD214" s="31"/>
      <c r="AE214" s="31"/>
      <c r="AT214" s="14" t="s">
        <v>174</v>
      </c>
      <c r="AU214" s="14" t="s">
        <v>81</v>
      </c>
    </row>
    <row r="215" spans="1:65" s="2" customFormat="1" ht="37.9" customHeight="1">
      <c r="A215" s="31"/>
      <c r="B215" s="32"/>
      <c r="C215" s="193" t="s">
        <v>371</v>
      </c>
      <c r="D215" s="193" t="s">
        <v>169</v>
      </c>
      <c r="E215" s="194" t="s">
        <v>372</v>
      </c>
      <c r="F215" s="195" t="s">
        <v>373</v>
      </c>
      <c r="G215" s="196" t="s">
        <v>202</v>
      </c>
      <c r="H215" s="197">
        <v>1</v>
      </c>
      <c r="I215" s="198"/>
      <c r="J215" s="198"/>
      <c r="K215" s="199">
        <f>ROUND(P215*H215,2)</f>
        <v>0</v>
      </c>
      <c r="L215" s="200"/>
      <c r="M215" s="36"/>
      <c r="N215" s="201" t="s">
        <v>1</v>
      </c>
      <c r="O215" s="202" t="s">
        <v>37</v>
      </c>
      <c r="P215" s="203">
        <f>I215+J215</f>
        <v>0</v>
      </c>
      <c r="Q215" s="203">
        <f>ROUND(I215*H215,2)</f>
        <v>0</v>
      </c>
      <c r="R215" s="203">
        <f>ROUND(J215*H215,2)</f>
        <v>0</v>
      </c>
      <c r="S215" s="68"/>
      <c r="T215" s="204">
        <f>S215*H215</f>
        <v>0</v>
      </c>
      <c r="U215" s="204">
        <v>0</v>
      </c>
      <c r="V215" s="204">
        <f>U215*H215</f>
        <v>0</v>
      </c>
      <c r="W215" s="204">
        <v>0</v>
      </c>
      <c r="X215" s="205">
        <f>W215*H215</f>
        <v>0</v>
      </c>
      <c r="Y215" s="31"/>
      <c r="Z215" s="31"/>
      <c r="AA215" s="31"/>
      <c r="AB215" s="31"/>
      <c r="AC215" s="31"/>
      <c r="AD215" s="31"/>
      <c r="AE215" s="31"/>
      <c r="AR215" s="206" t="s">
        <v>81</v>
      </c>
      <c r="AT215" s="206" t="s">
        <v>169</v>
      </c>
      <c r="AU215" s="206" t="s">
        <v>81</v>
      </c>
      <c r="AY215" s="14" t="s">
        <v>167</v>
      </c>
      <c r="BE215" s="207">
        <f>IF(O215="základní",K215,0)</f>
        <v>0</v>
      </c>
      <c r="BF215" s="207">
        <f>IF(O215="snížená",K215,0)</f>
        <v>0</v>
      </c>
      <c r="BG215" s="207">
        <f>IF(O215="zákl. přenesená",K215,0)</f>
        <v>0</v>
      </c>
      <c r="BH215" s="207">
        <f>IF(O215="sníž. přenesená",K215,0)</f>
        <v>0</v>
      </c>
      <c r="BI215" s="207">
        <f>IF(O215="nulová",K215,0)</f>
        <v>0</v>
      </c>
      <c r="BJ215" s="14" t="s">
        <v>81</v>
      </c>
      <c r="BK215" s="207">
        <f>ROUND(P215*H215,2)</f>
        <v>0</v>
      </c>
      <c r="BL215" s="14" t="s">
        <v>81</v>
      </c>
      <c r="BM215" s="206" t="s">
        <v>374</v>
      </c>
    </row>
    <row r="216" spans="1:65" s="2" customFormat="1" ht="48.75">
      <c r="A216" s="31"/>
      <c r="B216" s="32"/>
      <c r="C216" s="33"/>
      <c r="D216" s="208" t="s">
        <v>174</v>
      </c>
      <c r="E216" s="33"/>
      <c r="F216" s="209" t="s">
        <v>375</v>
      </c>
      <c r="G216" s="33"/>
      <c r="H216" s="33"/>
      <c r="I216" s="210"/>
      <c r="J216" s="210"/>
      <c r="K216" s="33"/>
      <c r="L216" s="33"/>
      <c r="M216" s="36"/>
      <c r="N216" s="211"/>
      <c r="O216" s="212"/>
      <c r="P216" s="68"/>
      <c r="Q216" s="68"/>
      <c r="R216" s="68"/>
      <c r="S216" s="68"/>
      <c r="T216" s="68"/>
      <c r="U216" s="68"/>
      <c r="V216" s="68"/>
      <c r="W216" s="68"/>
      <c r="X216" s="69"/>
      <c r="Y216" s="31"/>
      <c r="Z216" s="31"/>
      <c r="AA216" s="31"/>
      <c r="AB216" s="31"/>
      <c r="AC216" s="31"/>
      <c r="AD216" s="31"/>
      <c r="AE216" s="31"/>
      <c r="AT216" s="14" t="s">
        <v>174</v>
      </c>
      <c r="AU216" s="14" t="s">
        <v>81</v>
      </c>
    </row>
    <row r="217" spans="1:65" s="2" customFormat="1" ht="37.9" customHeight="1">
      <c r="A217" s="31"/>
      <c r="B217" s="32"/>
      <c r="C217" s="193" t="s">
        <v>376</v>
      </c>
      <c r="D217" s="193" t="s">
        <v>169</v>
      </c>
      <c r="E217" s="194" t="s">
        <v>377</v>
      </c>
      <c r="F217" s="195" t="s">
        <v>378</v>
      </c>
      <c r="G217" s="196" t="s">
        <v>202</v>
      </c>
      <c r="H217" s="197">
        <v>1</v>
      </c>
      <c r="I217" s="198"/>
      <c r="J217" s="198"/>
      <c r="K217" s="199">
        <f>ROUND(P217*H217,2)</f>
        <v>0</v>
      </c>
      <c r="L217" s="200"/>
      <c r="M217" s="36"/>
      <c r="N217" s="201" t="s">
        <v>1</v>
      </c>
      <c r="O217" s="202" t="s">
        <v>37</v>
      </c>
      <c r="P217" s="203">
        <f>I217+J217</f>
        <v>0</v>
      </c>
      <c r="Q217" s="203">
        <f>ROUND(I217*H217,2)</f>
        <v>0</v>
      </c>
      <c r="R217" s="203">
        <f>ROUND(J217*H217,2)</f>
        <v>0</v>
      </c>
      <c r="S217" s="68"/>
      <c r="T217" s="204">
        <f>S217*H217</f>
        <v>0</v>
      </c>
      <c r="U217" s="204">
        <v>0</v>
      </c>
      <c r="V217" s="204">
        <f>U217*H217</f>
        <v>0</v>
      </c>
      <c r="W217" s="204">
        <v>0</v>
      </c>
      <c r="X217" s="205">
        <f>W217*H217</f>
        <v>0</v>
      </c>
      <c r="Y217" s="31"/>
      <c r="Z217" s="31"/>
      <c r="AA217" s="31"/>
      <c r="AB217" s="31"/>
      <c r="AC217" s="31"/>
      <c r="AD217" s="31"/>
      <c r="AE217" s="31"/>
      <c r="AR217" s="206" t="s">
        <v>81</v>
      </c>
      <c r="AT217" s="206" t="s">
        <v>169</v>
      </c>
      <c r="AU217" s="206" t="s">
        <v>81</v>
      </c>
      <c r="AY217" s="14" t="s">
        <v>167</v>
      </c>
      <c r="BE217" s="207">
        <f>IF(O217="základní",K217,0)</f>
        <v>0</v>
      </c>
      <c r="BF217" s="207">
        <f>IF(O217="snížená",K217,0)</f>
        <v>0</v>
      </c>
      <c r="BG217" s="207">
        <f>IF(O217="zákl. přenesená",K217,0)</f>
        <v>0</v>
      </c>
      <c r="BH217" s="207">
        <f>IF(O217="sníž. přenesená",K217,0)</f>
        <v>0</v>
      </c>
      <c r="BI217" s="207">
        <f>IF(O217="nulová",K217,0)</f>
        <v>0</v>
      </c>
      <c r="BJ217" s="14" t="s">
        <v>81</v>
      </c>
      <c r="BK217" s="207">
        <f>ROUND(P217*H217,2)</f>
        <v>0</v>
      </c>
      <c r="BL217" s="14" t="s">
        <v>81</v>
      </c>
      <c r="BM217" s="206" t="s">
        <v>379</v>
      </c>
    </row>
    <row r="218" spans="1:65" s="2" customFormat="1" ht="39">
      <c r="A218" s="31"/>
      <c r="B218" s="32"/>
      <c r="C218" s="33"/>
      <c r="D218" s="208" t="s">
        <v>174</v>
      </c>
      <c r="E218" s="33"/>
      <c r="F218" s="209" t="s">
        <v>380</v>
      </c>
      <c r="G218" s="33"/>
      <c r="H218" s="33"/>
      <c r="I218" s="210"/>
      <c r="J218" s="210"/>
      <c r="K218" s="33"/>
      <c r="L218" s="33"/>
      <c r="M218" s="36"/>
      <c r="N218" s="211"/>
      <c r="O218" s="212"/>
      <c r="P218" s="68"/>
      <c r="Q218" s="68"/>
      <c r="R218" s="68"/>
      <c r="S218" s="68"/>
      <c r="T218" s="68"/>
      <c r="U218" s="68"/>
      <c r="V218" s="68"/>
      <c r="W218" s="68"/>
      <c r="X218" s="69"/>
      <c r="Y218" s="31"/>
      <c r="Z218" s="31"/>
      <c r="AA218" s="31"/>
      <c r="AB218" s="31"/>
      <c r="AC218" s="31"/>
      <c r="AD218" s="31"/>
      <c r="AE218" s="31"/>
      <c r="AT218" s="14" t="s">
        <v>174</v>
      </c>
      <c r="AU218" s="14" t="s">
        <v>81</v>
      </c>
    </row>
    <row r="219" spans="1:65" s="2" customFormat="1" ht="37.9" customHeight="1">
      <c r="A219" s="31"/>
      <c r="B219" s="32"/>
      <c r="C219" s="193" t="s">
        <v>381</v>
      </c>
      <c r="D219" s="193" t="s">
        <v>169</v>
      </c>
      <c r="E219" s="194" t="s">
        <v>382</v>
      </c>
      <c r="F219" s="195" t="s">
        <v>383</v>
      </c>
      <c r="G219" s="196" t="s">
        <v>202</v>
      </c>
      <c r="H219" s="197">
        <v>1</v>
      </c>
      <c r="I219" s="198"/>
      <c r="J219" s="198"/>
      <c r="K219" s="199">
        <f>ROUND(P219*H219,2)</f>
        <v>0</v>
      </c>
      <c r="L219" s="200"/>
      <c r="M219" s="36"/>
      <c r="N219" s="201" t="s">
        <v>1</v>
      </c>
      <c r="O219" s="202" t="s">
        <v>37</v>
      </c>
      <c r="P219" s="203">
        <f>I219+J219</f>
        <v>0</v>
      </c>
      <c r="Q219" s="203">
        <f>ROUND(I219*H219,2)</f>
        <v>0</v>
      </c>
      <c r="R219" s="203">
        <f>ROUND(J219*H219,2)</f>
        <v>0</v>
      </c>
      <c r="S219" s="68"/>
      <c r="T219" s="204">
        <f>S219*H219</f>
        <v>0</v>
      </c>
      <c r="U219" s="204">
        <v>0</v>
      </c>
      <c r="V219" s="204">
        <f>U219*H219</f>
        <v>0</v>
      </c>
      <c r="W219" s="204">
        <v>0</v>
      </c>
      <c r="X219" s="205">
        <f>W219*H219</f>
        <v>0</v>
      </c>
      <c r="Y219" s="31"/>
      <c r="Z219" s="31"/>
      <c r="AA219" s="31"/>
      <c r="AB219" s="31"/>
      <c r="AC219" s="31"/>
      <c r="AD219" s="31"/>
      <c r="AE219" s="31"/>
      <c r="AR219" s="206" t="s">
        <v>81</v>
      </c>
      <c r="AT219" s="206" t="s">
        <v>169</v>
      </c>
      <c r="AU219" s="206" t="s">
        <v>81</v>
      </c>
      <c r="AY219" s="14" t="s">
        <v>167</v>
      </c>
      <c r="BE219" s="207">
        <f>IF(O219="základní",K219,0)</f>
        <v>0</v>
      </c>
      <c r="BF219" s="207">
        <f>IF(O219="snížená",K219,0)</f>
        <v>0</v>
      </c>
      <c r="BG219" s="207">
        <f>IF(O219="zákl. přenesená",K219,0)</f>
        <v>0</v>
      </c>
      <c r="BH219" s="207">
        <f>IF(O219="sníž. přenesená",K219,0)</f>
        <v>0</v>
      </c>
      <c r="BI219" s="207">
        <f>IF(O219="nulová",K219,0)</f>
        <v>0</v>
      </c>
      <c r="BJ219" s="14" t="s">
        <v>81</v>
      </c>
      <c r="BK219" s="207">
        <f>ROUND(P219*H219,2)</f>
        <v>0</v>
      </c>
      <c r="BL219" s="14" t="s">
        <v>81</v>
      </c>
      <c r="BM219" s="206" t="s">
        <v>384</v>
      </c>
    </row>
    <row r="220" spans="1:65" s="2" customFormat="1" ht="39">
      <c r="A220" s="31"/>
      <c r="B220" s="32"/>
      <c r="C220" s="33"/>
      <c r="D220" s="208" t="s">
        <v>174</v>
      </c>
      <c r="E220" s="33"/>
      <c r="F220" s="209" t="s">
        <v>385</v>
      </c>
      <c r="G220" s="33"/>
      <c r="H220" s="33"/>
      <c r="I220" s="210"/>
      <c r="J220" s="210"/>
      <c r="K220" s="33"/>
      <c r="L220" s="33"/>
      <c r="M220" s="36"/>
      <c r="N220" s="211"/>
      <c r="O220" s="212"/>
      <c r="P220" s="68"/>
      <c r="Q220" s="68"/>
      <c r="R220" s="68"/>
      <c r="S220" s="68"/>
      <c r="T220" s="68"/>
      <c r="U220" s="68"/>
      <c r="V220" s="68"/>
      <c r="W220" s="68"/>
      <c r="X220" s="69"/>
      <c r="Y220" s="31"/>
      <c r="Z220" s="31"/>
      <c r="AA220" s="31"/>
      <c r="AB220" s="31"/>
      <c r="AC220" s="31"/>
      <c r="AD220" s="31"/>
      <c r="AE220" s="31"/>
      <c r="AT220" s="14" t="s">
        <v>174</v>
      </c>
      <c r="AU220" s="14" t="s">
        <v>81</v>
      </c>
    </row>
    <row r="221" spans="1:65" s="2" customFormat="1" ht="24.2" customHeight="1">
      <c r="A221" s="31"/>
      <c r="B221" s="32"/>
      <c r="C221" s="193" t="s">
        <v>386</v>
      </c>
      <c r="D221" s="193" t="s">
        <v>169</v>
      </c>
      <c r="E221" s="194" t="s">
        <v>387</v>
      </c>
      <c r="F221" s="195" t="s">
        <v>388</v>
      </c>
      <c r="G221" s="196" t="s">
        <v>202</v>
      </c>
      <c r="H221" s="197">
        <v>1</v>
      </c>
      <c r="I221" s="198"/>
      <c r="J221" s="198"/>
      <c r="K221" s="199">
        <f>ROUND(P221*H221,2)</f>
        <v>0</v>
      </c>
      <c r="L221" s="200"/>
      <c r="M221" s="36"/>
      <c r="N221" s="201" t="s">
        <v>1</v>
      </c>
      <c r="O221" s="202" t="s">
        <v>37</v>
      </c>
      <c r="P221" s="203">
        <f>I221+J221</f>
        <v>0</v>
      </c>
      <c r="Q221" s="203">
        <f>ROUND(I221*H221,2)</f>
        <v>0</v>
      </c>
      <c r="R221" s="203">
        <f>ROUND(J221*H221,2)</f>
        <v>0</v>
      </c>
      <c r="S221" s="68"/>
      <c r="T221" s="204">
        <f>S221*H221</f>
        <v>0</v>
      </c>
      <c r="U221" s="204">
        <v>0</v>
      </c>
      <c r="V221" s="204">
        <f>U221*H221</f>
        <v>0</v>
      </c>
      <c r="W221" s="204">
        <v>0</v>
      </c>
      <c r="X221" s="205">
        <f>W221*H221</f>
        <v>0</v>
      </c>
      <c r="Y221" s="31"/>
      <c r="Z221" s="31"/>
      <c r="AA221" s="31"/>
      <c r="AB221" s="31"/>
      <c r="AC221" s="31"/>
      <c r="AD221" s="31"/>
      <c r="AE221" s="31"/>
      <c r="AR221" s="206" t="s">
        <v>223</v>
      </c>
      <c r="AT221" s="206" t="s">
        <v>169</v>
      </c>
      <c r="AU221" s="206" t="s">
        <v>81</v>
      </c>
      <c r="AY221" s="14" t="s">
        <v>167</v>
      </c>
      <c r="BE221" s="207">
        <f>IF(O221="základní",K221,0)</f>
        <v>0</v>
      </c>
      <c r="BF221" s="207">
        <f>IF(O221="snížená",K221,0)</f>
        <v>0</v>
      </c>
      <c r="BG221" s="207">
        <f>IF(O221="zákl. přenesená",K221,0)</f>
        <v>0</v>
      </c>
      <c r="BH221" s="207">
        <f>IF(O221="sníž. přenesená",K221,0)</f>
        <v>0</v>
      </c>
      <c r="BI221" s="207">
        <f>IF(O221="nulová",K221,0)</f>
        <v>0</v>
      </c>
      <c r="BJ221" s="14" t="s">
        <v>81</v>
      </c>
      <c r="BK221" s="207">
        <f>ROUND(P221*H221,2)</f>
        <v>0</v>
      </c>
      <c r="BL221" s="14" t="s">
        <v>223</v>
      </c>
      <c r="BM221" s="206" t="s">
        <v>389</v>
      </c>
    </row>
    <row r="222" spans="1:65" s="2" customFormat="1" ht="11.25">
      <c r="A222" s="31"/>
      <c r="B222" s="32"/>
      <c r="C222" s="33"/>
      <c r="D222" s="208" t="s">
        <v>174</v>
      </c>
      <c r="E222" s="33"/>
      <c r="F222" s="209" t="s">
        <v>388</v>
      </c>
      <c r="G222" s="33"/>
      <c r="H222" s="33"/>
      <c r="I222" s="210"/>
      <c r="J222" s="210"/>
      <c r="K222" s="33"/>
      <c r="L222" s="33"/>
      <c r="M222" s="36"/>
      <c r="N222" s="211"/>
      <c r="O222" s="212"/>
      <c r="P222" s="68"/>
      <c r="Q222" s="68"/>
      <c r="R222" s="68"/>
      <c r="S222" s="68"/>
      <c r="T222" s="68"/>
      <c r="U222" s="68"/>
      <c r="V222" s="68"/>
      <c r="W222" s="68"/>
      <c r="X222" s="69"/>
      <c r="Y222" s="31"/>
      <c r="Z222" s="31"/>
      <c r="AA222" s="31"/>
      <c r="AB222" s="31"/>
      <c r="AC222" s="31"/>
      <c r="AD222" s="31"/>
      <c r="AE222" s="31"/>
      <c r="AT222" s="14" t="s">
        <v>174</v>
      </c>
      <c r="AU222" s="14" t="s">
        <v>81</v>
      </c>
    </row>
    <row r="223" spans="1:65" s="2" customFormat="1" ht="24.2" customHeight="1">
      <c r="A223" s="31"/>
      <c r="B223" s="32"/>
      <c r="C223" s="213" t="s">
        <v>390</v>
      </c>
      <c r="D223" s="213" t="s">
        <v>199</v>
      </c>
      <c r="E223" s="214" t="s">
        <v>391</v>
      </c>
      <c r="F223" s="215" t="s">
        <v>392</v>
      </c>
      <c r="G223" s="216" t="s">
        <v>202</v>
      </c>
      <c r="H223" s="217">
        <v>1</v>
      </c>
      <c r="I223" s="218"/>
      <c r="J223" s="219"/>
      <c r="K223" s="220">
        <f>ROUND(P223*H223,2)</f>
        <v>0</v>
      </c>
      <c r="L223" s="219"/>
      <c r="M223" s="221"/>
      <c r="N223" s="222" t="s">
        <v>1</v>
      </c>
      <c r="O223" s="202" t="s">
        <v>37</v>
      </c>
      <c r="P223" s="203">
        <f>I223+J223</f>
        <v>0</v>
      </c>
      <c r="Q223" s="203">
        <f>ROUND(I223*H223,2)</f>
        <v>0</v>
      </c>
      <c r="R223" s="203">
        <f>ROUND(J223*H223,2)</f>
        <v>0</v>
      </c>
      <c r="S223" s="68"/>
      <c r="T223" s="204">
        <f>S223*H223</f>
        <v>0</v>
      </c>
      <c r="U223" s="204">
        <v>0</v>
      </c>
      <c r="V223" s="204">
        <f>U223*H223</f>
        <v>0</v>
      </c>
      <c r="W223" s="204">
        <v>0</v>
      </c>
      <c r="X223" s="205">
        <f>W223*H223</f>
        <v>0</v>
      </c>
      <c r="Y223" s="31"/>
      <c r="Z223" s="31"/>
      <c r="AA223" s="31"/>
      <c r="AB223" s="31"/>
      <c r="AC223" s="31"/>
      <c r="AD223" s="31"/>
      <c r="AE223" s="31"/>
      <c r="AR223" s="206" t="s">
        <v>218</v>
      </c>
      <c r="AT223" s="206" t="s">
        <v>199</v>
      </c>
      <c r="AU223" s="206" t="s">
        <v>81</v>
      </c>
      <c r="AY223" s="14" t="s">
        <v>167</v>
      </c>
      <c r="BE223" s="207">
        <f>IF(O223="základní",K223,0)</f>
        <v>0</v>
      </c>
      <c r="BF223" s="207">
        <f>IF(O223="snížená",K223,0)</f>
        <v>0</v>
      </c>
      <c r="BG223" s="207">
        <f>IF(O223="zákl. přenesená",K223,0)</f>
        <v>0</v>
      </c>
      <c r="BH223" s="207">
        <f>IF(O223="sníž. přenesená",K223,0)</f>
        <v>0</v>
      </c>
      <c r="BI223" s="207">
        <f>IF(O223="nulová",K223,0)</f>
        <v>0</v>
      </c>
      <c r="BJ223" s="14" t="s">
        <v>81</v>
      </c>
      <c r="BK223" s="207">
        <f>ROUND(P223*H223,2)</f>
        <v>0</v>
      </c>
      <c r="BL223" s="14" t="s">
        <v>218</v>
      </c>
      <c r="BM223" s="206" t="s">
        <v>393</v>
      </c>
    </row>
    <row r="224" spans="1:65" s="2" customFormat="1" ht="19.5">
      <c r="A224" s="31"/>
      <c r="B224" s="32"/>
      <c r="C224" s="33"/>
      <c r="D224" s="208" t="s">
        <v>174</v>
      </c>
      <c r="E224" s="33"/>
      <c r="F224" s="209" t="s">
        <v>392</v>
      </c>
      <c r="G224" s="33"/>
      <c r="H224" s="33"/>
      <c r="I224" s="210"/>
      <c r="J224" s="210"/>
      <c r="K224" s="33"/>
      <c r="L224" s="33"/>
      <c r="M224" s="36"/>
      <c r="N224" s="211"/>
      <c r="O224" s="212"/>
      <c r="P224" s="68"/>
      <c r="Q224" s="68"/>
      <c r="R224" s="68"/>
      <c r="S224" s="68"/>
      <c r="T224" s="68"/>
      <c r="U224" s="68"/>
      <c r="V224" s="68"/>
      <c r="W224" s="68"/>
      <c r="X224" s="69"/>
      <c r="Y224" s="31"/>
      <c r="Z224" s="31"/>
      <c r="AA224" s="31"/>
      <c r="AB224" s="31"/>
      <c r="AC224" s="31"/>
      <c r="AD224" s="31"/>
      <c r="AE224" s="31"/>
      <c r="AT224" s="14" t="s">
        <v>174</v>
      </c>
      <c r="AU224" s="14" t="s">
        <v>81</v>
      </c>
    </row>
    <row r="225" spans="1:65" s="2" customFormat="1" ht="24.2" customHeight="1">
      <c r="A225" s="31"/>
      <c r="B225" s="32"/>
      <c r="C225" s="213" t="s">
        <v>394</v>
      </c>
      <c r="D225" s="213" t="s">
        <v>199</v>
      </c>
      <c r="E225" s="214" t="s">
        <v>395</v>
      </c>
      <c r="F225" s="215" t="s">
        <v>396</v>
      </c>
      <c r="G225" s="216" t="s">
        <v>202</v>
      </c>
      <c r="H225" s="217">
        <v>1</v>
      </c>
      <c r="I225" s="218"/>
      <c r="J225" s="219"/>
      <c r="K225" s="220">
        <f>ROUND(P225*H225,2)</f>
        <v>0</v>
      </c>
      <c r="L225" s="219"/>
      <c r="M225" s="221"/>
      <c r="N225" s="222" t="s">
        <v>1</v>
      </c>
      <c r="O225" s="202" t="s">
        <v>37</v>
      </c>
      <c r="P225" s="203">
        <f>I225+J225</f>
        <v>0</v>
      </c>
      <c r="Q225" s="203">
        <f>ROUND(I225*H225,2)</f>
        <v>0</v>
      </c>
      <c r="R225" s="203">
        <f>ROUND(J225*H225,2)</f>
        <v>0</v>
      </c>
      <c r="S225" s="68"/>
      <c r="T225" s="204">
        <f>S225*H225</f>
        <v>0</v>
      </c>
      <c r="U225" s="204">
        <v>0</v>
      </c>
      <c r="V225" s="204">
        <f>U225*H225</f>
        <v>0</v>
      </c>
      <c r="W225" s="204">
        <v>0</v>
      </c>
      <c r="X225" s="205">
        <f>W225*H225</f>
        <v>0</v>
      </c>
      <c r="Y225" s="31"/>
      <c r="Z225" s="31"/>
      <c r="AA225" s="31"/>
      <c r="AB225" s="31"/>
      <c r="AC225" s="31"/>
      <c r="AD225" s="31"/>
      <c r="AE225" s="31"/>
      <c r="AR225" s="206" t="s">
        <v>218</v>
      </c>
      <c r="AT225" s="206" t="s">
        <v>199</v>
      </c>
      <c r="AU225" s="206" t="s">
        <v>81</v>
      </c>
      <c r="AY225" s="14" t="s">
        <v>167</v>
      </c>
      <c r="BE225" s="207">
        <f>IF(O225="základní",K225,0)</f>
        <v>0</v>
      </c>
      <c r="BF225" s="207">
        <f>IF(O225="snížená",K225,0)</f>
        <v>0</v>
      </c>
      <c r="BG225" s="207">
        <f>IF(O225="zákl. přenesená",K225,0)</f>
        <v>0</v>
      </c>
      <c r="BH225" s="207">
        <f>IF(O225="sníž. přenesená",K225,0)</f>
        <v>0</v>
      </c>
      <c r="BI225" s="207">
        <f>IF(O225="nulová",K225,0)</f>
        <v>0</v>
      </c>
      <c r="BJ225" s="14" t="s">
        <v>81</v>
      </c>
      <c r="BK225" s="207">
        <f>ROUND(P225*H225,2)</f>
        <v>0</v>
      </c>
      <c r="BL225" s="14" t="s">
        <v>218</v>
      </c>
      <c r="BM225" s="206" t="s">
        <v>397</v>
      </c>
    </row>
    <row r="226" spans="1:65" s="2" customFormat="1" ht="19.5">
      <c r="A226" s="31"/>
      <c r="B226" s="32"/>
      <c r="C226" s="33"/>
      <c r="D226" s="208" t="s">
        <v>174</v>
      </c>
      <c r="E226" s="33"/>
      <c r="F226" s="209" t="s">
        <v>396</v>
      </c>
      <c r="G226" s="33"/>
      <c r="H226" s="33"/>
      <c r="I226" s="210"/>
      <c r="J226" s="210"/>
      <c r="K226" s="33"/>
      <c r="L226" s="33"/>
      <c r="M226" s="36"/>
      <c r="N226" s="211"/>
      <c r="O226" s="212"/>
      <c r="P226" s="68"/>
      <c r="Q226" s="68"/>
      <c r="R226" s="68"/>
      <c r="S226" s="68"/>
      <c r="T226" s="68"/>
      <c r="U226" s="68"/>
      <c r="V226" s="68"/>
      <c r="W226" s="68"/>
      <c r="X226" s="69"/>
      <c r="Y226" s="31"/>
      <c r="Z226" s="31"/>
      <c r="AA226" s="31"/>
      <c r="AB226" s="31"/>
      <c r="AC226" s="31"/>
      <c r="AD226" s="31"/>
      <c r="AE226" s="31"/>
      <c r="AT226" s="14" t="s">
        <v>174</v>
      </c>
      <c r="AU226" s="14" t="s">
        <v>81</v>
      </c>
    </row>
    <row r="227" spans="1:65" s="2" customFormat="1" ht="24.2" customHeight="1">
      <c r="A227" s="31"/>
      <c r="B227" s="32"/>
      <c r="C227" s="213" t="s">
        <v>398</v>
      </c>
      <c r="D227" s="213" t="s">
        <v>199</v>
      </c>
      <c r="E227" s="214" t="s">
        <v>399</v>
      </c>
      <c r="F227" s="215" t="s">
        <v>400</v>
      </c>
      <c r="G227" s="216" t="s">
        <v>202</v>
      </c>
      <c r="H227" s="217">
        <v>2</v>
      </c>
      <c r="I227" s="218"/>
      <c r="J227" s="219"/>
      <c r="K227" s="220">
        <f>ROUND(P227*H227,2)</f>
        <v>0</v>
      </c>
      <c r="L227" s="219"/>
      <c r="M227" s="221"/>
      <c r="N227" s="222" t="s">
        <v>1</v>
      </c>
      <c r="O227" s="202" t="s">
        <v>37</v>
      </c>
      <c r="P227" s="203">
        <f>I227+J227</f>
        <v>0</v>
      </c>
      <c r="Q227" s="203">
        <f>ROUND(I227*H227,2)</f>
        <v>0</v>
      </c>
      <c r="R227" s="203">
        <f>ROUND(J227*H227,2)</f>
        <v>0</v>
      </c>
      <c r="S227" s="68"/>
      <c r="T227" s="204">
        <f>S227*H227</f>
        <v>0</v>
      </c>
      <c r="U227" s="204">
        <v>0</v>
      </c>
      <c r="V227" s="204">
        <f>U227*H227</f>
        <v>0</v>
      </c>
      <c r="W227" s="204">
        <v>0</v>
      </c>
      <c r="X227" s="205">
        <f>W227*H227</f>
        <v>0</v>
      </c>
      <c r="Y227" s="31"/>
      <c r="Z227" s="31"/>
      <c r="AA227" s="31"/>
      <c r="AB227" s="31"/>
      <c r="AC227" s="31"/>
      <c r="AD227" s="31"/>
      <c r="AE227" s="31"/>
      <c r="AR227" s="206" t="s">
        <v>218</v>
      </c>
      <c r="AT227" s="206" t="s">
        <v>199</v>
      </c>
      <c r="AU227" s="206" t="s">
        <v>81</v>
      </c>
      <c r="AY227" s="14" t="s">
        <v>167</v>
      </c>
      <c r="BE227" s="207">
        <f>IF(O227="základní",K227,0)</f>
        <v>0</v>
      </c>
      <c r="BF227" s="207">
        <f>IF(O227="snížená",K227,0)</f>
        <v>0</v>
      </c>
      <c r="BG227" s="207">
        <f>IF(O227="zákl. přenesená",K227,0)</f>
        <v>0</v>
      </c>
      <c r="BH227" s="207">
        <f>IF(O227="sníž. přenesená",K227,0)</f>
        <v>0</v>
      </c>
      <c r="BI227" s="207">
        <f>IF(O227="nulová",K227,0)</f>
        <v>0</v>
      </c>
      <c r="BJ227" s="14" t="s">
        <v>81</v>
      </c>
      <c r="BK227" s="207">
        <f>ROUND(P227*H227,2)</f>
        <v>0</v>
      </c>
      <c r="BL227" s="14" t="s">
        <v>218</v>
      </c>
      <c r="BM227" s="206" t="s">
        <v>401</v>
      </c>
    </row>
    <row r="228" spans="1:65" s="2" customFormat="1" ht="19.5">
      <c r="A228" s="31"/>
      <c r="B228" s="32"/>
      <c r="C228" s="33"/>
      <c r="D228" s="208" t="s">
        <v>174</v>
      </c>
      <c r="E228" s="33"/>
      <c r="F228" s="209" t="s">
        <v>400</v>
      </c>
      <c r="G228" s="33"/>
      <c r="H228" s="33"/>
      <c r="I228" s="210"/>
      <c r="J228" s="210"/>
      <c r="K228" s="33"/>
      <c r="L228" s="33"/>
      <c r="M228" s="36"/>
      <c r="N228" s="211"/>
      <c r="O228" s="212"/>
      <c r="P228" s="68"/>
      <c r="Q228" s="68"/>
      <c r="R228" s="68"/>
      <c r="S228" s="68"/>
      <c r="T228" s="68"/>
      <c r="U228" s="68"/>
      <c r="V228" s="68"/>
      <c r="W228" s="68"/>
      <c r="X228" s="69"/>
      <c r="Y228" s="31"/>
      <c r="Z228" s="31"/>
      <c r="AA228" s="31"/>
      <c r="AB228" s="31"/>
      <c r="AC228" s="31"/>
      <c r="AD228" s="31"/>
      <c r="AE228" s="31"/>
      <c r="AT228" s="14" t="s">
        <v>174</v>
      </c>
      <c r="AU228" s="14" t="s">
        <v>81</v>
      </c>
    </row>
    <row r="229" spans="1:65" s="2" customFormat="1" ht="14.45" customHeight="1">
      <c r="A229" s="31"/>
      <c r="B229" s="32"/>
      <c r="C229" s="193" t="s">
        <v>402</v>
      </c>
      <c r="D229" s="193" t="s">
        <v>169</v>
      </c>
      <c r="E229" s="194" t="s">
        <v>403</v>
      </c>
      <c r="F229" s="195" t="s">
        <v>404</v>
      </c>
      <c r="G229" s="196" t="s">
        <v>202</v>
      </c>
      <c r="H229" s="197">
        <v>6</v>
      </c>
      <c r="I229" s="198"/>
      <c r="J229" s="198"/>
      <c r="K229" s="199">
        <f>ROUND(P229*H229,2)</f>
        <v>0</v>
      </c>
      <c r="L229" s="200"/>
      <c r="M229" s="36"/>
      <c r="N229" s="201" t="s">
        <v>1</v>
      </c>
      <c r="O229" s="202" t="s">
        <v>37</v>
      </c>
      <c r="P229" s="203">
        <f>I229+J229</f>
        <v>0</v>
      </c>
      <c r="Q229" s="203">
        <f>ROUND(I229*H229,2)</f>
        <v>0</v>
      </c>
      <c r="R229" s="203">
        <f>ROUND(J229*H229,2)</f>
        <v>0</v>
      </c>
      <c r="S229" s="68"/>
      <c r="T229" s="204">
        <f>S229*H229</f>
        <v>0</v>
      </c>
      <c r="U229" s="204">
        <v>0</v>
      </c>
      <c r="V229" s="204">
        <f>U229*H229</f>
        <v>0</v>
      </c>
      <c r="W229" s="204">
        <v>0</v>
      </c>
      <c r="X229" s="205">
        <f>W229*H229</f>
        <v>0</v>
      </c>
      <c r="Y229" s="31"/>
      <c r="Z229" s="31"/>
      <c r="AA229" s="31"/>
      <c r="AB229" s="31"/>
      <c r="AC229" s="31"/>
      <c r="AD229" s="31"/>
      <c r="AE229" s="31"/>
      <c r="AR229" s="206" t="s">
        <v>223</v>
      </c>
      <c r="AT229" s="206" t="s">
        <v>169</v>
      </c>
      <c r="AU229" s="206" t="s">
        <v>81</v>
      </c>
      <c r="AY229" s="14" t="s">
        <v>167</v>
      </c>
      <c r="BE229" s="207">
        <f>IF(O229="základní",K229,0)</f>
        <v>0</v>
      </c>
      <c r="BF229" s="207">
        <f>IF(O229="snížená",K229,0)</f>
        <v>0</v>
      </c>
      <c r="BG229" s="207">
        <f>IF(O229="zákl. přenesená",K229,0)</f>
        <v>0</v>
      </c>
      <c r="BH229" s="207">
        <f>IF(O229="sníž. přenesená",K229,0)</f>
        <v>0</v>
      </c>
      <c r="BI229" s="207">
        <f>IF(O229="nulová",K229,0)</f>
        <v>0</v>
      </c>
      <c r="BJ229" s="14" t="s">
        <v>81</v>
      </c>
      <c r="BK229" s="207">
        <f>ROUND(P229*H229,2)</f>
        <v>0</v>
      </c>
      <c r="BL229" s="14" t="s">
        <v>223</v>
      </c>
      <c r="BM229" s="206" t="s">
        <v>405</v>
      </c>
    </row>
    <row r="230" spans="1:65" s="2" customFormat="1" ht="19.5">
      <c r="A230" s="31"/>
      <c r="B230" s="32"/>
      <c r="C230" s="33"/>
      <c r="D230" s="208" t="s">
        <v>174</v>
      </c>
      <c r="E230" s="33"/>
      <c r="F230" s="209" t="s">
        <v>406</v>
      </c>
      <c r="G230" s="33"/>
      <c r="H230" s="33"/>
      <c r="I230" s="210"/>
      <c r="J230" s="210"/>
      <c r="K230" s="33"/>
      <c r="L230" s="33"/>
      <c r="M230" s="36"/>
      <c r="N230" s="211"/>
      <c r="O230" s="212"/>
      <c r="P230" s="68"/>
      <c r="Q230" s="68"/>
      <c r="R230" s="68"/>
      <c r="S230" s="68"/>
      <c r="T230" s="68"/>
      <c r="U230" s="68"/>
      <c r="V230" s="68"/>
      <c r="W230" s="68"/>
      <c r="X230" s="69"/>
      <c r="Y230" s="31"/>
      <c r="Z230" s="31"/>
      <c r="AA230" s="31"/>
      <c r="AB230" s="31"/>
      <c r="AC230" s="31"/>
      <c r="AD230" s="31"/>
      <c r="AE230" s="31"/>
      <c r="AT230" s="14" t="s">
        <v>174</v>
      </c>
      <c r="AU230" s="14" t="s">
        <v>81</v>
      </c>
    </row>
    <row r="231" spans="1:65" s="2" customFormat="1" ht="14.45" customHeight="1">
      <c r="A231" s="31"/>
      <c r="B231" s="32"/>
      <c r="C231" s="193" t="s">
        <v>407</v>
      </c>
      <c r="D231" s="193" t="s">
        <v>169</v>
      </c>
      <c r="E231" s="194" t="s">
        <v>408</v>
      </c>
      <c r="F231" s="195" t="s">
        <v>409</v>
      </c>
      <c r="G231" s="196" t="s">
        <v>202</v>
      </c>
      <c r="H231" s="197">
        <v>2</v>
      </c>
      <c r="I231" s="198"/>
      <c r="J231" s="198"/>
      <c r="K231" s="199">
        <f>ROUND(P231*H231,2)</f>
        <v>0</v>
      </c>
      <c r="L231" s="200"/>
      <c r="M231" s="36"/>
      <c r="N231" s="201" t="s">
        <v>1</v>
      </c>
      <c r="O231" s="202" t="s">
        <v>37</v>
      </c>
      <c r="P231" s="203">
        <f>I231+J231</f>
        <v>0</v>
      </c>
      <c r="Q231" s="203">
        <f>ROUND(I231*H231,2)</f>
        <v>0</v>
      </c>
      <c r="R231" s="203">
        <f>ROUND(J231*H231,2)</f>
        <v>0</v>
      </c>
      <c r="S231" s="68"/>
      <c r="T231" s="204">
        <f>S231*H231</f>
        <v>0</v>
      </c>
      <c r="U231" s="204">
        <v>0</v>
      </c>
      <c r="V231" s="204">
        <f>U231*H231</f>
        <v>0</v>
      </c>
      <c r="W231" s="204">
        <v>0</v>
      </c>
      <c r="X231" s="205">
        <f>W231*H231</f>
        <v>0</v>
      </c>
      <c r="Y231" s="31"/>
      <c r="Z231" s="31"/>
      <c r="AA231" s="31"/>
      <c r="AB231" s="31"/>
      <c r="AC231" s="31"/>
      <c r="AD231" s="31"/>
      <c r="AE231" s="31"/>
      <c r="AR231" s="206" t="s">
        <v>223</v>
      </c>
      <c r="AT231" s="206" t="s">
        <v>169</v>
      </c>
      <c r="AU231" s="206" t="s">
        <v>81</v>
      </c>
      <c r="AY231" s="14" t="s">
        <v>167</v>
      </c>
      <c r="BE231" s="207">
        <f>IF(O231="základní",K231,0)</f>
        <v>0</v>
      </c>
      <c r="BF231" s="207">
        <f>IF(O231="snížená",K231,0)</f>
        <v>0</v>
      </c>
      <c r="BG231" s="207">
        <f>IF(O231="zákl. přenesená",K231,0)</f>
        <v>0</v>
      </c>
      <c r="BH231" s="207">
        <f>IF(O231="sníž. přenesená",K231,0)</f>
        <v>0</v>
      </c>
      <c r="BI231" s="207">
        <f>IF(O231="nulová",K231,0)</f>
        <v>0</v>
      </c>
      <c r="BJ231" s="14" t="s">
        <v>81</v>
      </c>
      <c r="BK231" s="207">
        <f>ROUND(P231*H231,2)</f>
        <v>0</v>
      </c>
      <c r="BL231" s="14" t="s">
        <v>223</v>
      </c>
      <c r="BM231" s="206" t="s">
        <v>410</v>
      </c>
    </row>
    <row r="232" spans="1:65" s="2" customFormat="1" ht="48.75">
      <c r="A232" s="31"/>
      <c r="B232" s="32"/>
      <c r="C232" s="33"/>
      <c r="D232" s="208" t="s">
        <v>174</v>
      </c>
      <c r="E232" s="33"/>
      <c r="F232" s="209" t="s">
        <v>411</v>
      </c>
      <c r="G232" s="33"/>
      <c r="H232" s="33"/>
      <c r="I232" s="210"/>
      <c r="J232" s="210"/>
      <c r="K232" s="33"/>
      <c r="L232" s="33"/>
      <c r="M232" s="36"/>
      <c r="N232" s="211"/>
      <c r="O232" s="212"/>
      <c r="P232" s="68"/>
      <c r="Q232" s="68"/>
      <c r="R232" s="68"/>
      <c r="S232" s="68"/>
      <c r="T232" s="68"/>
      <c r="U232" s="68"/>
      <c r="V232" s="68"/>
      <c r="W232" s="68"/>
      <c r="X232" s="69"/>
      <c r="Y232" s="31"/>
      <c r="Z232" s="31"/>
      <c r="AA232" s="31"/>
      <c r="AB232" s="31"/>
      <c r="AC232" s="31"/>
      <c r="AD232" s="31"/>
      <c r="AE232" s="31"/>
      <c r="AT232" s="14" t="s">
        <v>174</v>
      </c>
      <c r="AU232" s="14" t="s">
        <v>81</v>
      </c>
    </row>
    <row r="233" spans="1:65" s="2" customFormat="1" ht="37.9" customHeight="1">
      <c r="A233" s="31"/>
      <c r="B233" s="32"/>
      <c r="C233" s="213" t="s">
        <v>412</v>
      </c>
      <c r="D233" s="213" t="s">
        <v>199</v>
      </c>
      <c r="E233" s="214" t="s">
        <v>413</v>
      </c>
      <c r="F233" s="215" t="s">
        <v>414</v>
      </c>
      <c r="G233" s="216" t="s">
        <v>202</v>
      </c>
      <c r="H233" s="217">
        <v>2</v>
      </c>
      <c r="I233" s="218"/>
      <c r="J233" s="219"/>
      <c r="K233" s="220">
        <f>ROUND(P233*H233,2)</f>
        <v>0</v>
      </c>
      <c r="L233" s="219"/>
      <c r="M233" s="221"/>
      <c r="N233" s="222" t="s">
        <v>1</v>
      </c>
      <c r="O233" s="202" t="s">
        <v>37</v>
      </c>
      <c r="P233" s="203">
        <f>I233+J233</f>
        <v>0</v>
      </c>
      <c r="Q233" s="203">
        <f>ROUND(I233*H233,2)</f>
        <v>0</v>
      </c>
      <c r="R233" s="203">
        <f>ROUND(J233*H233,2)</f>
        <v>0</v>
      </c>
      <c r="S233" s="68"/>
      <c r="T233" s="204">
        <f>S233*H233</f>
        <v>0</v>
      </c>
      <c r="U233" s="204">
        <v>0</v>
      </c>
      <c r="V233" s="204">
        <f>U233*H233</f>
        <v>0</v>
      </c>
      <c r="W233" s="204">
        <v>0</v>
      </c>
      <c r="X233" s="205">
        <f>W233*H233</f>
        <v>0</v>
      </c>
      <c r="Y233" s="31"/>
      <c r="Z233" s="31"/>
      <c r="AA233" s="31"/>
      <c r="AB233" s="31"/>
      <c r="AC233" s="31"/>
      <c r="AD233" s="31"/>
      <c r="AE233" s="31"/>
      <c r="AR233" s="206" t="s">
        <v>218</v>
      </c>
      <c r="AT233" s="206" t="s">
        <v>199</v>
      </c>
      <c r="AU233" s="206" t="s">
        <v>81</v>
      </c>
      <c r="AY233" s="14" t="s">
        <v>167</v>
      </c>
      <c r="BE233" s="207">
        <f>IF(O233="základní",K233,0)</f>
        <v>0</v>
      </c>
      <c r="BF233" s="207">
        <f>IF(O233="snížená",K233,0)</f>
        <v>0</v>
      </c>
      <c r="BG233" s="207">
        <f>IF(O233="zákl. přenesená",K233,0)</f>
        <v>0</v>
      </c>
      <c r="BH233" s="207">
        <f>IF(O233="sníž. přenesená",K233,0)</f>
        <v>0</v>
      </c>
      <c r="BI233" s="207">
        <f>IF(O233="nulová",K233,0)</f>
        <v>0</v>
      </c>
      <c r="BJ233" s="14" t="s">
        <v>81</v>
      </c>
      <c r="BK233" s="207">
        <f>ROUND(P233*H233,2)</f>
        <v>0</v>
      </c>
      <c r="BL233" s="14" t="s">
        <v>218</v>
      </c>
      <c r="BM233" s="206" t="s">
        <v>415</v>
      </c>
    </row>
    <row r="234" spans="1:65" s="2" customFormat="1" ht="19.5">
      <c r="A234" s="31"/>
      <c r="B234" s="32"/>
      <c r="C234" s="33"/>
      <c r="D234" s="208" t="s">
        <v>174</v>
      </c>
      <c r="E234" s="33"/>
      <c r="F234" s="209" t="s">
        <v>414</v>
      </c>
      <c r="G234" s="33"/>
      <c r="H234" s="33"/>
      <c r="I234" s="210"/>
      <c r="J234" s="210"/>
      <c r="K234" s="33"/>
      <c r="L234" s="33"/>
      <c r="M234" s="36"/>
      <c r="N234" s="211"/>
      <c r="O234" s="212"/>
      <c r="P234" s="68"/>
      <c r="Q234" s="68"/>
      <c r="R234" s="68"/>
      <c r="S234" s="68"/>
      <c r="T234" s="68"/>
      <c r="U234" s="68"/>
      <c r="V234" s="68"/>
      <c r="W234" s="68"/>
      <c r="X234" s="69"/>
      <c r="Y234" s="31"/>
      <c r="Z234" s="31"/>
      <c r="AA234" s="31"/>
      <c r="AB234" s="31"/>
      <c r="AC234" s="31"/>
      <c r="AD234" s="31"/>
      <c r="AE234" s="31"/>
      <c r="AT234" s="14" t="s">
        <v>174</v>
      </c>
      <c r="AU234" s="14" t="s">
        <v>81</v>
      </c>
    </row>
    <row r="235" spans="1:65" s="2" customFormat="1" ht="24.2" customHeight="1">
      <c r="A235" s="31"/>
      <c r="B235" s="32"/>
      <c r="C235" s="213" t="s">
        <v>416</v>
      </c>
      <c r="D235" s="213" t="s">
        <v>199</v>
      </c>
      <c r="E235" s="214" t="s">
        <v>417</v>
      </c>
      <c r="F235" s="215" t="s">
        <v>418</v>
      </c>
      <c r="G235" s="216" t="s">
        <v>202</v>
      </c>
      <c r="H235" s="217">
        <v>1</v>
      </c>
      <c r="I235" s="218"/>
      <c r="J235" s="219"/>
      <c r="K235" s="220">
        <f>ROUND(P235*H235,2)</f>
        <v>0</v>
      </c>
      <c r="L235" s="219"/>
      <c r="M235" s="221"/>
      <c r="N235" s="222" t="s">
        <v>1</v>
      </c>
      <c r="O235" s="202" t="s">
        <v>37</v>
      </c>
      <c r="P235" s="203">
        <f>I235+J235</f>
        <v>0</v>
      </c>
      <c r="Q235" s="203">
        <f>ROUND(I235*H235,2)</f>
        <v>0</v>
      </c>
      <c r="R235" s="203">
        <f>ROUND(J235*H235,2)</f>
        <v>0</v>
      </c>
      <c r="S235" s="68"/>
      <c r="T235" s="204">
        <f>S235*H235</f>
        <v>0</v>
      </c>
      <c r="U235" s="204">
        <v>0</v>
      </c>
      <c r="V235" s="204">
        <f>U235*H235</f>
        <v>0</v>
      </c>
      <c r="W235" s="204">
        <v>0</v>
      </c>
      <c r="X235" s="205">
        <f>W235*H235</f>
        <v>0</v>
      </c>
      <c r="Y235" s="31"/>
      <c r="Z235" s="31"/>
      <c r="AA235" s="31"/>
      <c r="AB235" s="31"/>
      <c r="AC235" s="31"/>
      <c r="AD235" s="31"/>
      <c r="AE235" s="31"/>
      <c r="AR235" s="206" t="s">
        <v>218</v>
      </c>
      <c r="AT235" s="206" t="s">
        <v>199</v>
      </c>
      <c r="AU235" s="206" t="s">
        <v>81</v>
      </c>
      <c r="AY235" s="14" t="s">
        <v>167</v>
      </c>
      <c r="BE235" s="207">
        <f>IF(O235="základní",K235,0)</f>
        <v>0</v>
      </c>
      <c r="BF235" s="207">
        <f>IF(O235="snížená",K235,0)</f>
        <v>0</v>
      </c>
      <c r="BG235" s="207">
        <f>IF(O235="zákl. přenesená",K235,0)</f>
        <v>0</v>
      </c>
      <c r="BH235" s="207">
        <f>IF(O235="sníž. přenesená",K235,0)</f>
        <v>0</v>
      </c>
      <c r="BI235" s="207">
        <f>IF(O235="nulová",K235,0)</f>
        <v>0</v>
      </c>
      <c r="BJ235" s="14" t="s">
        <v>81</v>
      </c>
      <c r="BK235" s="207">
        <f>ROUND(P235*H235,2)</f>
        <v>0</v>
      </c>
      <c r="BL235" s="14" t="s">
        <v>218</v>
      </c>
      <c r="BM235" s="206" t="s">
        <v>419</v>
      </c>
    </row>
    <row r="236" spans="1:65" s="2" customFormat="1" ht="19.5">
      <c r="A236" s="31"/>
      <c r="B236" s="32"/>
      <c r="C236" s="33"/>
      <c r="D236" s="208" t="s">
        <v>174</v>
      </c>
      <c r="E236" s="33"/>
      <c r="F236" s="209" t="s">
        <v>418</v>
      </c>
      <c r="G236" s="33"/>
      <c r="H236" s="33"/>
      <c r="I236" s="210"/>
      <c r="J236" s="210"/>
      <c r="K236" s="33"/>
      <c r="L236" s="33"/>
      <c r="M236" s="36"/>
      <c r="N236" s="211"/>
      <c r="O236" s="212"/>
      <c r="P236" s="68"/>
      <c r="Q236" s="68"/>
      <c r="R236" s="68"/>
      <c r="S236" s="68"/>
      <c r="T236" s="68"/>
      <c r="U236" s="68"/>
      <c r="V236" s="68"/>
      <c r="W236" s="68"/>
      <c r="X236" s="69"/>
      <c r="Y236" s="31"/>
      <c r="Z236" s="31"/>
      <c r="AA236" s="31"/>
      <c r="AB236" s="31"/>
      <c r="AC236" s="31"/>
      <c r="AD236" s="31"/>
      <c r="AE236" s="31"/>
      <c r="AT236" s="14" t="s">
        <v>174</v>
      </c>
      <c r="AU236" s="14" t="s">
        <v>81</v>
      </c>
    </row>
    <row r="237" spans="1:65" s="2" customFormat="1" ht="24.2" customHeight="1">
      <c r="A237" s="31"/>
      <c r="B237" s="32"/>
      <c r="C237" s="213" t="s">
        <v>420</v>
      </c>
      <c r="D237" s="213" t="s">
        <v>199</v>
      </c>
      <c r="E237" s="214" t="s">
        <v>421</v>
      </c>
      <c r="F237" s="215" t="s">
        <v>422</v>
      </c>
      <c r="G237" s="216" t="s">
        <v>202</v>
      </c>
      <c r="H237" s="217">
        <v>1</v>
      </c>
      <c r="I237" s="218"/>
      <c r="J237" s="219"/>
      <c r="K237" s="220">
        <f>ROUND(P237*H237,2)</f>
        <v>0</v>
      </c>
      <c r="L237" s="219"/>
      <c r="M237" s="221"/>
      <c r="N237" s="222" t="s">
        <v>1</v>
      </c>
      <c r="O237" s="202" t="s">
        <v>37</v>
      </c>
      <c r="P237" s="203">
        <f>I237+J237</f>
        <v>0</v>
      </c>
      <c r="Q237" s="203">
        <f>ROUND(I237*H237,2)</f>
        <v>0</v>
      </c>
      <c r="R237" s="203">
        <f>ROUND(J237*H237,2)</f>
        <v>0</v>
      </c>
      <c r="S237" s="68"/>
      <c r="T237" s="204">
        <f>S237*H237</f>
        <v>0</v>
      </c>
      <c r="U237" s="204">
        <v>0</v>
      </c>
      <c r="V237" s="204">
        <f>U237*H237</f>
        <v>0</v>
      </c>
      <c r="W237" s="204">
        <v>0</v>
      </c>
      <c r="X237" s="205">
        <f>W237*H237</f>
        <v>0</v>
      </c>
      <c r="Y237" s="31"/>
      <c r="Z237" s="31"/>
      <c r="AA237" s="31"/>
      <c r="AB237" s="31"/>
      <c r="AC237" s="31"/>
      <c r="AD237" s="31"/>
      <c r="AE237" s="31"/>
      <c r="AR237" s="206" t="s">
        <v>218</v>
      </c>
      <c r="AT237" s="206" t="s">
        <v>199</v>
      </c>
      <c r="AU237" s="206" t="s">
        <v>81</v>
      </c>
      <c r="AY237" s="14" t="s">
        <v>167</v>
      </c>
      <c r="BE237" s="207">
        <f>IF(O237="základní",K237,0)</f>
        <v>0</v>
      </c>
      <c r="BF237" s="207">
        <f>IF(O237="snížená",K237,0)</f>
        <v>0</v>
      </c>
      <c r="BG237" s="207">
        <f>IF(O237="zákl. přenesená",K237,0)</f>
        <v>0</v>
      </c>
      <c r="BH237" s="207">
        <f>IF(O237="sníž. přenesená",K237,0)</f>
        <v>0</v>
      </c>
      <c r="BI237" s="207">
        <f>IF(O237="nulová",K237,0)</f>
        <v>0</v>
      </c>
      <c r="BJ237" s="14" t="s">
        <v>81</v>
      </c>
      <c r="BK237" s="207">
        <f>ROUND(P237*H237,2)</f>
        <v>0</v>
      </c>
      <c r="BL237" s="14" t="s">
        <v>218</v>
      </c>
      <c r="BM237" s="206" t="s">
        <v>423</v>
      </c>
    </row>
    <row r="238" spans="1:65" s="2" customFormat="1" ht="19.5">
      <c r="A238" s="31"/>
      <c r="B238" s="32"/>
      <c r="C238" s="33"/>
      <c r="D238" s="208" t="s">
        <v>174</v>
      </c>
      <c r="E238" s="33"/>
      <c r="F238" s="209" t="s">
        <v>422</v>
      </c>
      <c r="G238" s="33"/>
      <c r="H238" s="33"/>
      <c r="I238" s="210"/>
      <c r="J238" s="210"/>
      <c r="K238" s="33"/>
      <c r="L238" s="33"/>
      <c r="M238" s="36"/>
      <c r="N238" s="211"/>
      <c r="O238" s="212"/>
      <c r="P238" s="68"/>
      <c r="Q238" s="68"/>
      <c r="R238" s="68"/>
      <c r="S238" s="68"/>
      <c r="T238" s="68"/>
      <c r="U238" s="68"/>
      <c r="V238" s="68"/>
      <c r="W238" s="68"/>
      <c r="X238" s="69"/>
      <c r="Y238" s="31"/>
      <c r="Z238" s="31"/>
      <c r="AA238" s="31"/>
      <c r="AB238" s="31"/>
      <c r="AC238" s="31"/>
      <c r="AD238" s="31"/>
      <c r="AE238" s="31"/>
      <c r="AT238" s="14" t="s">
        <v>174</v>
      </c>
      <c r="AU238" s="14" t="s">
        <v>81</v>
      </c>
    </row>
    <row r="239" spans="1:65" s="2" customFormat="1" ht="24.2" customHeight="1">
      <c r="A239" s="31"/>
      <c r="B239" s="32"/>
      <c r="C239" s="213" t="s">
        <v>424</v>
      </c>
      <c r="D239" s="213" t="s">
        <v>199</v>
      </c>
      <c r="E239" s="214" t="s">
        <v>425</v>
      </c>
      <c r="F239" s="215" t="s">
        <v>426</v>
      </c>
      <c r="G239" s="216" t="s">
        <v>202</v>
      </c>
      <c r="H239" s="217">
        <v>1</v>
      </c>
      <c r="I239" s="218"/>
      <c r="J239" s="219"/>
      <c r="K239" s="220">
        <f>ROUND(P239*H239,2)</f>
        <v>0</v>
      </c>
      <c r="L239" s="219"/>
      <c r="M239" s="221"/>
      <c r="N239" s="222" t="s">
        <v>1</v>
      </c>
      <c r="O239" s="202" t="s">
        <v>37</v>
      </c>
      <c r="P239" s="203">
        <f>I239+J239</f>
        <v>0</v>
      </c>
      <c r="Q239" s="203">
        <f>ROUND(I239*H239,2)</f>
        <v>0</v>
      </c>
      <c r="R239" s="203">
        <f>ROUND(J239*H239,2)</f>
        <v>0</v>
      </c>
      <c r="S239" s="68"/>
      <c r="T239" s="204">
        <f>S239*H239</f>
        <v>0</v>
      </c>
      <c r="U239" s="204">
        <v>0</v>
      </c>
      <c r="V239" s="204">
        <f>U239*H239</f>
        <v>0</v>
      </c>
      <c r="W239" s="204">
        <v>0</v>
      </c>
      <c r="X239" s="205">
        <f>W239*H239</f>
        <v>0</v>
      </c>
      <c r="Y239" s="31"/>
      <c r="Z239" s="31"/>
      <c r="AA239" s="31"/>
      <c r="AB239" s="31"/>
      <c r="AC239" s="31"/>
      <c r="AD239" s="31"/>
      <c r="AE239" s="31"/>
      <c r="AR239" s="206" t="s">
        <v>218</v>
      </c>
      <c r="AT239" s="206" t="s">
        <v>199</v>
      </c>
      <c r="AU239" s="206" t="s">
        <v>81</v>
      </c>
      <c r="AY239" s="14" t="s">
        <v>167</v>
      </c>
      <c r="BE239" s="207">
        <f>IF(O239="základní",K239,0)</f>
        <v>0</v>
      </c>
      <c r="BF239" s="207">
        <f>IF(O239="snížená",K239,0)</f>
        <v>0</v>
      </c>
      <c r="BG239" s="207">
        <f>IF(O239="zákl. přenesená",K239,0)</f>
        <v>0</v>
      </c>
      <c r="BH239" s="207">
        <f>IF(O239="sníž. přenesená",K239,0)</f>
        <v>0</v>
      </c>
      <c r="BI239" s="207">
        <f>IF(O239="nulová",K239,0)</f>
        <v>0</v>
      </c>
      <c r="BJ239" s="14" t="s">
        <v>81</v>
      </c>
      <c r="BK239" s="207">
        <f>ROUND(P239*H239,2)</f>
        <v>0</v>
      </c>
      <c r="BL239" s="14" t="s">
        <v>218</v>
      </c>
      <c r="BM239" s="206" t="s">
        <v>427</v>
      </c>
    </row>
    <row r="240" spans="1:65" s="2" customFormat="1" ht="19.5">
      <c r="A240" s="31"/>
      <c r="B240" s="32"/>
      <c r="C240" s="33"/>
      <c r="D240" s="208" t="s">
        <v>174</v>
      </c>
      <c r="E240" s="33"/>
      <c r="F240" s="209" t="s">
        <v>426</v>
      </c>
      <c r="G240" s="33"/>
      <c r="H240" s="33"/>
      <c r="I240" s="210"/>
      <c r="J240" s="210"/>
      <c r="K240" s="33"/>
      <c r="L240" s="33"/>
      <c r="M240" s="36"/>
      <c r="N240" s="211"/>
      <c r="O240" s="212"/>
      <c r="P240" s="68"/>
      <c r="Q240" s="68"/>
      <c r="R240" s="68"/>
      <c r="S240" s="68"/>
      <c r="T240" s="68"/>
      <c r="U240" s="68"/>
      <c r="V240" s="68"/>
      <c r="W240" s="68"/>
      <c r="X240" s="69"/>
      <c r="Y240" s="31"/>
      <c r="Z240" s="31"/>
      <c r="AA240" s="31"/>
      <c r="AB240" s="31"/>
      <c r="AC240" s="31"/>
      <c r="AD240" s="31"/>
      <c r="AE240" s="31"/>
      <c r="AT240" s="14" t="s">
        <v>174</v>
      </c>
      <c r="AU240" s="14" t="s">
        <v>81</v>
      </c>
    </row>
    <row r="241" spans="1:65" s="2" customFormat="1" ht="24.2" customHeight="1">
      <c r="A241" s="31"/>
      <c r="B241" s="32"/>
      <c r="C241" s="213" t="s">
        <v>428</v>
      </c>
      <c r="D241" s="213" t="s">
        <v>199</v>
      </c>
      <c r="E241" s="214" t="s">
        <v>429</v>
      </c>
      <c r="F241" s="215" t="s">
        <v>430</v>
      </c>
      <c r="G241" s="216" t="s">
        <v>202</v>
      </c>
      <c r="H241" s="217">
        <v>3</v>
      </c>
      <c r="I241" s="218"/>
      <c r="J241" s="219"/>
      <c r="K241" s="220">
        <f>ROUND(P241*H241,2)</f>
        <v>0</v>
      </c>
      <c r="L241" s="219"/>
      <c r="M241" s="221"/>
      <c r="N241" s="222" t="s">
        <v>1</v>
      </c>
      <c r="O241" s="202" t="s">
        <v>37</v>
      </c>
      <c r="P241" s="203">
        <f>I241+J241</f>
        <v>0</v>
      </c>
      <c r="Q241" s="203">
        <f>ROUND(I241*H241,2)</f>
        <v>0</v>
      </c>
      <c r="R241" s="203">
        <f>ROUND(J241*H241,2)</f>
        <v>0</v>
      </c>
      <c r="S241" s="68"/>
      <c r="T241" s="204">
        <f>S241*H241</f>
        <v>0</v>
      </c>
      <c r="U241" s="204">
        <v>0</v>
      </c>
      <c r="V241" s="204">
        <f>U241*H241</f>
        <v>0</v>
      </c>
      <c r="W241" s="204">
        <v>0</v>
      </c>
      <c r="X241" s="205">
        <f>W241*H241</f>
        <v>0</v>
      </c>
      <c r="Y241" s="31"/>
      <c r="Z241" s="31"/>
      <c r="AA241" s="31"/>
      <c r="AB241" s="31"/>
      <c r="AC241" s="31"/>
      <c r="AD241" s="31"/>
      <c r="AE241" s="31"/>
      <c r="AR241" s="206" t="s">
        <v>218</v>
      </c>
      <c r="AT241" s="206" t="s">
        <v>199</v>
      </c>
      <c r="AU241" s="206" t="s">
        <v>81</v>
      </c>
      <c r="AY241" s="14" t="s">
        <v>167</v>
      </c>
      <c r="BE241" s="207">
        <f>IF(O241="základní",K241,0)</f>
        <v>0</v>
      </c>
      <c r="BF241" s="207">
        <f>IF(O241="snížená",K241,0)</f>
        <v>0</v>
      </c>
      <c r="BG241" s="207">
        <f>IF(O241="zákl. přenesená",K241,0)</f>
        <v>0</v>
      </c>
      <c r="BH241" s="207">
        <f>IF(O241="sníž. přenesená",K241,0)</f>
        <v>0</v>
      </c>
      <c r="BI241" s="207">
        <f>IF(O241="nulová",K241,0)</f>
        <v>0</v>
      </c>
      <c r="BJ241" s="14" t="s">
        <v>81</v>
      </c>
      <c r="BK241" s="207">
        <f>ROUND(P241*H241,2)</f>
        <v>0</v>
      </c>
      <c r="BL241" s="14" t="s">
        <v>218</v>
      </c>
      <c r="BM241" s="206" t="s">
        <v>431</v>
      </c>
    </row>
    <row r="242" spans="1:65" s="2" customFormat="1" ht="19.5">
      <c r="A242" s="31"/>
      <c r="B242" s="32"/>
      <c r="C242" s="33"/>
      <c r="D242" s="208" t="s">
        <v>174</v>
      </c>
      <c r="E242" s="33"/>
      <c r="F242" s="209" t="s">
        <v>430</v>
      </c>
      <c r="G242" s="33"/>
      <c r="H242" s="33"/>
      <c r="I242" s="210"/>
      <c r="J242" s="210"/>
      <c r="K242" s="33"/>
      <c r="L242" s="33"/>
      <c r="M242" s="36"/>
      <c r="N242" s="211"/>
      <c r="O242" s="212"/>
      <c r="P242" s="68"/>
      <c r="Q242" s="68"/>
      <c r="R242" s="68"/>
      <c r="S242" s="68"/>
      <c r="T242" s="68"/>
      <c r="U242" s="68"/>
      <c r="V242" s="68"/>
      <c r="W242" s="68"/>
      <c r="X242" s="69"/>
      <c r="Y242" s="31"/>
      <c r="Z242" s="31"/>
      <c r="AA242" s="31"/>
      <c r="AB242" s="31"/>
      <c r="AC242" s="31"/>
      <c r="AD242" s="31"/>
      <c r="AE242" s="31"/>
      <c r="AT242" s="14" t="s">
        <v>174</v>
      </c>
      <c r="AU242" s="14" t="s">
        <v>81</v>
      </c>
    </row>
    <row r="243" spans="1:65" s="2" customFormat="1" ht="14.45" customHeight="1">
      <c r="A243" s="31"/>
      <c r="B243" s="32"/>
      <c r="C243" s="213" t="s">
        <v>432</v>
      </c>
      <c r="D243" s="213" t="s">
        <v>199</v>
      </c>
      <c r="E243" s="214" t="s">
        <v>433</v>
      </c>
      <c r="F243" s="215" t="s">
        <v>434</v>
      </c>
      <c r="G243" s="216" t="s">
        <v>202</v>
      </c>
      <c r="H243" s="217">
        <v>1</v>
      </c>
      <c r="I243" s="218"/>
      <c r="J243" s="219"/>
      <c r="K243" s="220">
        <f>ROUND(P243*H243,2)</f>
        <v>0</v>
      </c>
      <c r="L243" s="219"/>
      <c r="M243" s="221"/>
      <c r="N243" s="222" t="s">
        <v>1</v>
      </c>
      <c r="O243" s="202" t="s">
        <v>37</v>
      </c>
      <c r="P243" s="203">
        <f>I243+J243</f>
        <v>0</v>
      </c>
      <c r="Q243" s="203">
        <f>ROUND(I243*H243,2)</f>
        <v>0</v>
      </c>
      <c r="R243" s="203">
        <f>ROUND(J243*H243,2)</f>
        <v>0</v>
      </c>
      <c r="S243" s="68"/>
      <c r="T243" s="204">
        <f>S243*H243</f>
        <v>0</v>
      </c>
      <c r="U243" s="204">
        <v>0</v>
      </c>
      <c r="V243" s="204">
        <f>U243*H243</f>
        <v>0</v>
      </c>
      <c r="W243" s="204">
        <v>0</v>
      </c>
      <c r="X243" s="205">
        <f>W243*H243</f>
        <v>0</v>
      </c>
      <c r="Y243" s="31"/>
      <c r="Z243" s="31"/>
      <c r="AA243" s="31"/>
      <c r="AB243" s="31"/>
      <c r="AC243" s="31"/>
      <c r="AD243" s="31"/>
      <c r="AE243" s="31"/>
      <c r="AR243" s="206" t="s">
        <v>218</v>
      </c>
      <c r="AT243" s="206" t="s">
        <v>199</v>
      </c>
      <c r="AU243" s="206" t="s">
        <v>81</v>
      </c>
      <c r="AY243" s="14" t="s">
        <v>167</v>
      </c>
      <c r="BE243" s="207">
        <f>IF(O243="základní",K243,0)</f>
        <v>0</v>
      </c>
      <c r="BF243" s="207">
        <f>IF(O243="snížená",K243,0)</f>
        <v>0</v>
      </c>
      <c r="BG243" s="207">
        <f>IF(O243="zákl. přenesená",K243,0)</f>
        <v>0</v>
      </c>
      <c r="BH243" s="207">
        <f>IF(O243="sníž. přenesená",K243,0)</f>
        <v>0</v>
      </c>
      <c r="BI243" s="207">
        <f>IF(O243="nulová",K243,0)</f>
        <v>0</v>
      </c>
      <c r="BJ243" s="14" t="s">
        <v>81</v>
      </c>
      <c r="BK243" s="207">
        <f>ROUND(P243*H243,2)</f>
        <v>0</v>
      </c>
      <c r="BL243" s="14" t="s">
        <v>218</v>
      </c>
      <c r="BM243" s="206" t="s">
        <v>435</v>
      </c>
    </row>
    <row r="244" spans="1:65" s="2" customFormat="1" ht="11.25">
      <c r="A244" s="31"/>
      <c r="B244" s="32"/>
      <c r="C244" s="33"/>
      <c r="D244" s="208" t="s">
        <v>174</v>
      </c>
      <c r="E244" s="33"/>
      <c r="F244" s="209" t="s">
        <v>434</v>
      </c>
      <c r="G244" s="33"/>
      <c r="H244" s="33"/>
      <c r="I244" s="210"/>
      <c r="J244" s="210"/>
      <c r="K244" s="33"/>
      <c r="L244" s="33"/>
      <c r="M244" s="36"/>
      <c r="N244" s="211"/>
      <c r="O244" s="212"/>
      <c r="P244" s="68"/>
      <c r="Q244" s="68"/>
      <c r="R244" s="68"/>
      <c r="S244" s="68"/>
      <c r="T244" s="68"/>
      <c r="U244" s="68"/>
      <c r="V244" s="68"/>
      <c r="W244" s="68"/>
      <c r="X244" s="69"/>
      <c r="Y244" s="31"/>
      <c r="Z244" s="31"/>
      <c r="AA244" s="31"/>
      <c r="AB244" s="31"/>
      <c r="AC244" s="31"/>
      <c r="AD244" s="31"/>
      <c r="AE244" s="31"/>
      <c r="AT244" s="14" t="s">
        <v>174</v>
      </c>
      <c r="AU244" s="14" t="s">
        <v>81</v>
      </c>
    </row>
    <row r="245" spans="1:65" s="2" customFormat="1" ht="24.2" customHeight="1">
      <c r="A245" s="31"/>
      <c r="B245" s="32"/>
      <c r="C245" s="213" t="s">
        <v>436</v>
      </c>
      <c r="D245" s="213" t="s">
        <v>199</v>
      </c>
      <c r="E245" s="214" t="s">
        <v>437</v>
      </c>
      <c r="F245" s="215" t="s">
        <v>438</v>
      </c>
      <c r="G245" s="216" t="s">
        <v>202</v>
      </c>
      <c r="H245" s="217">
        <v>2</v>
      </c>
      <c r="I245" s="218"/>
      <c r="J245" s="219"/>
      <c r="K245" s="220">
        <f>ROUND(P245*H245,2)</f>
        <v>0</v>
      </c>
      <c r="L245" s="219"/>
      <c r="M245" s="221"/>
      <c r="N245" s="222" t="s">
        <v>1</v>
      </c>
      <c r="O245" s="202" t="s">
        <v>37</v>
      </c>
      <c r="P245" s="203">
        <f>I245+J245</f>
        <v>0</v>
      </c>
      <c r="Q245" s="203">
        <f>ROUND(I245*H245,2)</f>
        <v>0</v>
      </c>
      <c r="R245" s="203">
        <f>ROUND(J245*H245,2)</f>
        <v>0</v>
      </c>
      <c r="S245" s="68"/>
      <c r="T245" s="204">
        <f>S245*H245</f>
        <v>0</v>
      </c>
      <c r="U245" s="204">
        <v>0</v>
      </c>
      <c r="V245" s="204">
        <f>U245*H245</f>
        <v>0</v>
      </c>
      <c r="W245" s="204">
        <v>0</v>
      </c>
      <c r="X245" s="205">
        <f>W245*H245</f>
        <v>0</v>
      </c>
      <c r="Y245" s="31"/>
      <c r="Z245" s="31"/>
      <c r="AA245" s="31"/>
      <c r="AB245" s="31"/>
      <c r="AC245" s="31"/>
      <c r="AD245" s="31"/>
      <c r="AE245" s="31"/>
      <c r="AR245" s="206" t="s">
        <v>218</v>
      </c>
      <c r="AT245" s="206" t="s">
        <v>199</v>
      </c>
      <c r="AU245" s="206" t="s">
        <v>81</v>
      </c>
      <c r="AY245" s="14" t="s">
        <v>167</v>
      </c>
      <c r="BE245" s="207">
        <f>IF(O245="základní",K245,0)</f>
        <v>0</v>
      </c>
      <c r="BF245" s="207">
        <f>IF(O245="snížená",K245,0)</f>
        <v>0</v>
      </c>
      <c r="BG245" s="207">
        <f>IF(O245="zákl. přenesená",K245,0)</f>
        <v>0</v>
      </c>
      <c r="BH245" s="207">
        <f>IF(O245="sníž. přenesená",K245,0)</f>
        <v>0</v>
      </c>
      <c r="BI245" s="207">
        <f>IF(O245="nulová",K245,0)</f>
        <v>0</v>
      </c>
      <c r="BJ245" s="14" t="s">
        <v>81</v>
      </c>
      <c r="BK245" s="207">
        <f>ROUND(P245*H245,2)</f>
        <v>0</v>
      </c>
      <c r="BL245" s="14" t="s">
        <v>218</v>
      </c>
      <c r="BM245" s="206" t="s">
        <v>439</v>
      </c>
    </row>
    <row r="246" spans="1:65" s="2" customFormat="1" ht="19.5">
      <c r="A246" s="31"/>
      <c r="B246" s="32"/>
      <c r="C246" s="33"/>
      <c r="D246" s="208" t="s">
        <v>174</v>
      </c>
      <c r="E246" s="33"/>
      <c r="F246" s="209" t="s">
        <v>438</v>
      </c>
      <c r="G246" s="33"/>
      <c r="H246" s="33"/>
      <c r="I246" s="210"/>
      <c r="J246" s="210"/>
      <c r="K246" s="33"/>
      <c r="L246" s="33"/>
      <c r="M246" s="36"/>
      <c r="N246" s="211"/>
      <c r="O246" s="212"/>
      <c r="P246" s="68"/>
      <c r="Q246" s="68"/>
      <c r="R246" s="68"/>
      <c r="S246" s="68"/>
      <c r="T246" s="68"/>
      <c r="U246" s="68"/>
      <c r="V246" s="68"/>
      <c r="W246" s="68"/>
      <c r="X246" s="69"/>
      <c r="Y246" s="31"/>
      <c r="Z246" s="31"/>
      <c r="AA246" s="31"/>
      <c r="AB246" s="31"/>
      <c r="AC246" s="31"/>
      <c r="AD246" s="31"/>
      <c r="AE246" s="31"/>
      <c r="AT246" s="14" t="s">
        <v>174</v>
      </c>
      <c r="AU246" s="14" t="s">
        <v>81</v>
      </c>
    </row>
    <row r="247" spans="1:65" s="2" customFormat="1" ht="24.2" customHeight="1">
      <c r="A247" s="31"/>
      <c r="B247" s="32"/>
      <c r="C247" s="213" t="s">
        <v>440</v>
      </c>
      <c r="D247" s="213" t="s">
        <v>199</v>
      </c>
      <c r="E247" s="214" t="s">
        <v>441</v>
      </c>
      <c r="F247" s="215" t="s">
        <v>442</v>
      </c>
      <c r="G247" s="216" t="s">
        <v>202</v>
      </c>
      <c r="H247" s="217">
        <v>6</v>
      </c>
      <c r="I247" s="218"/>
      <c r="J247" s="219"/>
      <c r="K247" s="220">
        <f>ROUND(P247*H247,2)</f>
        <v>0</v>
      </c>
      <c r="L247" s="219"/>
      <c r="M247" s="221"/>
      <c r="N247" s="222" t="s">
        <v>1</v>
      </c>
      <c r="O247" s="202" t="s">
        <v>37</v>
      </c>
      <c r="P247" s="203">
        <f>I247+J247</f>
        <v>0</v>
      </c>
      <c r="Q247" s="203">
        <f>ROUND(I247*H247,2)</f>
        <v>0</v>
      </c>
      <c r="R247" s="203">
        <f>ROUND(J247*H247,2)</f>
        <v>0</v>
      </c>
      <c r="S247" s="68"/>
      <c r="T247" s="204">
        <f>S247*H247</f>
        <v>0</v>
      </c>
      <c r="U247" s="204">
        <v>0</v>
      </c>
      <c r="V247" s="204">
        <f>U247*H247</f>
        <v>0</v>
      </c>
      <c r="W247" s="204">
        <v>0</v>
      </c>
      <c r="X247" s="205">
        <f>W247*H247</f>
        <v>0</v>
      </c>
      <c r="Y247" s="31"/>
      <c r="Z247" s="31"/>
      <c r="AA247" s="31"/>
      <c r="AB247" s="31"/>
      <c r="AC247" s="31"/>
      <c r="AD247" s="31"/>
      <c r="AE247" s="31"/>
      <c r="AR247" s="206" t="s">
        <v>218</v>
      </c>
      <c r="AT247" s="206" t="s">
        <v>199</v>
      </c>
      <c r="AU247" s="206" t="s">
        <v>81</v>
      </c>
      <c r="AY247" s="14" t="s">
        <v>167</v>
      </c>
      <c r="BE247" s="207">
        <f>IF(O247="základní",K247,0)</f>
        <v>0</v>
      </c>
      <c r="BF247" s="207">
        <f>IF(O247="snížená",K247,0)</f>
        <v>0</v>
      </c>
      <c r="BG247" s="207">
        <f>IF(O247="zákl. přenesená",K247,0)</f>
        <v>0</v>
      </c>
      <c r="BH247" s="207">
        <f>IF(O247="sníž. přenesená",K247,0)</f>
        <v>0</v>
      </c>
      <c r="BI247" s="207">
        <f>IF(O247="nulová",K247,0)</f>
        <v>0</v>
      </c>
      <c r="BJ247" s="14" t="s">
        <v>81</v>
      </c>
      <c r="BK247" s="207">
        <f>ROUND(P247*H247,2)</f>
        <v>0</v>
      </c>
      <c r="BL247" s="14" t="s">
        <v>218</v>
      </c>
      <c r="BM247" s="206" t="s">
        <v>443</v>
      </c>
    </row>
    <row r="248" spans="1:65" s="2" customFormat="1" ht="11.25">
      <c r="A248" s="31"/>
      <c r="B248" s="32"/>
      <c r="C248" s="33"/>
      <c r="D248" s="208" t="s">
        <v>174</v>
      </c>
      <c r="E248" s="33"/>
      <c r="F248" s="209" t="s">
        <v>442</v>
      </c>
      <c r="G248" s="33"/>
      <c r="H248" s="33"/>
      <c r="I248" s="210"/>
      <c r="J248" s="210"/>
      <c r="K248" s="33"/>
      <c r="L248" s="33"/>
      <c r="M248" s="36"/>
      <c r="N248" s="211"/>
      <c r="O248" s="212"/>
      <c r="P248" s="68"/>
      <c r="Q248" s="68"/>
      <c r="R248" s="68"/>
      <c r="S248" s="68"/>
      <c r="T248" s="68"/>
      <c r="U248" s="68"/>
      <c r="V248" s="68"/>
      <c r="W248" s="68"/>
      <c r="X248" s="69"/>
      <c r="Y248" s="31"/>
      <c r="Z248" s="31"/>
      <c r="AA248" s="31"/>
      <c r="AB248" s="31"/>
      <c r="AC248" s="31"/>
      <c r="AD248" s="31"/>
      <c r="AE248" s="31"/>
      <c r="AT248" s="14" t="s">
        <v>174</v>
      </c>
      <c r="AU248" s="14" t="s">
        <v>81</v>
      </c>
    </row>
    <row r="249" spans="1:65" s="2" customFormat="1" ht="24.2" customHeight="1">
      <c r="A249" s="31"/>
      <c r="B249" s="32"/>
      <c r="C249" s="213" t="s">
        <v>444</v>
      </c>
      <c r="D249" s="213" t="s">
        <v>199</v>
      </c>
      <c r="E249" s="214" t="s">
        <v>445</v>
      </c>
      <c r="F249" s="215" t="s">
        <v>446</v>
      </c>
      <c r="G249" s="216" t="s">
        <v>202</v>
      </c>
      <c r="H249" s="217">
        <v>6</v>
      </c>
      <c r="I249" s="218"/>
      <c r="J249" s="219"/>
      <c r="K249" s="220">
        <f>ROUND(P249*H249,2)</f>
        <v>0</v>
      </c>
      <c r="L249" s="219"/>
      <c r="M249" s="221"/>
      <c r="N249" s="222" t="s">
        <v>1</v>
      </c>
      <c r="O249" s="202" t="s">
        <v>37</v>
      </c>
      <c r="P249" s="203">
        <f>I249+J249</f>
        <v>0</v>
      </c>
      <c r="Q249" s="203">
        <f>ROUND(I249*H249,2)</f>
        <v>0</v>
      </c>
      <c r="R249" s="203">
        <f>ROUND(J249*H249,2)</f>
        <v>0</v>
      </c>
      <c r="S249" s="68"/>
      <c r="T249" s="204">
        <f>S249*H249</f>
        <v>0</v>
      </c>
      <c r="U249" s="204">
        <v>0</v>
      </c>
      <c r="V249" s="204">
        <f>U249*H249</f>
        <v>0</v>
      </c>
      <c r="W249" s="204">
        <v>0</v>
      </c>
      <c r="X249" s="205">
        <f>W249*H249</f>
        <v>0</v>
      </c>
      <c r="Y249" s="31"/>
      <c r="Z249" s="31"/>
      <c r="AA249" s="31"/>
      <c r="AB249" s="31"/>
      <c r="AC249" s="31"/>
      <c r="AD249" s="31"/>
      <c r="AE249" s="31"/>
      <c r="AR249" s="206" t="s">
        <v>218</v>
      </c>
      <c r="AT249" s="206" t="s">
        <v>199</v>
      </c>
      <c r="AU249" s="206" t="s">
        <v>81</v>
      </c>
      <c r="AY249" s="14" t="s">
        <v>167</v>
      </c>
      <c r="BE249" s="207">
        <f>IF(O249="základní",K249,0)</f>
        <v>0</v>
      </c>
      <c r="BF249" s="207">
        <f>IF(O249="snížená",K249,0)</f>
        <v>0</v>
      </c>
      <c r="BG249" s="207">
        <f>IF(O249="zákl. přenesená",K249,0)</f>
        <v>0</v>
      </c>
      <c r="BH249" s="207">
        <f>IF(O249="sníž. přenesená",K249,0)</f>
        <v>0</v>
      </c>
      <c r="BI249" s="207">
        <f>IF(O249="nulová",K249,0)</f>
        <v>0</v>
      </c>
      <c r="BJ249" s="14" t="s">
        <v>81</v>
      </c>
      <c r="BK249" s="207">
        <f>ROUND(P249*H249,2)</f>
        <v>0</v>
      </c>
      <c r="BL249" s="14" t="s">
        <v>218</v>
      </c>
      <c r="BM249" s="206" t="s">
        <v>447</v>
      </c>
    </row>
    <row r="250" spans="1:65" s="2" customFormat="1" ht="19.5">
      <c r="A250" s="31"/>
      <c r="B250" s="32"/>
      <c r="C250" s="33"/>
      <c r="D250" s="208" t="s">
        <v>174</v>
      </c>
      <c r="E250" s="33"/>
      <c r="F250" s="209" t="s">
        <v>446</v>
      </c>
      <c r="G250" s="33"/>
      <c r="H250" s="33"/>
      <c r="I250" s="210"/>
      <c r="J250" s="210"/>
      <c r="K250" s="33"/>
      <c r="L250" s="33"/>
      <c r="M250" s="36"/>
      <c r="N250" s="211"/>
      <c r="O250" s="212"/>
      <c r="P250" s="68"/>
      <c r="Q250" s="68"/>
      <c r="R250" s="68"/>
      <c r="S250" s="68"/>
      <c r="T250" s="68"/>
      <c r="U250" s="68"/>
      <c r="V250" s="68"/>
      <c r="W250" s="68"/>
      <c r="X250" s="69"/>
      <c r="Y250" s="31"/>
      <c r="Z250" s="31"/>
      <c r="AA250" s="31"/>
      <c r="AB250" s="31"/>
      <c r="AC250" s="31"/>
      <c r="AD250" s="31"/>
      <c r="AE250" s="31"/>
      <c r="AT250" s="14" t="s">
        <v>174</v>
      </c>
      <c r="AU250" s="14" t="s">
        <v>81</v>
      </c>
    </row>
    <row r="251" spans="1:65" s="2" customFormat="1" ht="24.2" customHeight="1">
      <c r="A251" s="31"/>
      <c r="B251" s="32"/>
      <c r="C251" s="213" t="s">
        <v>448</v>
      </c>
      <c r="D251" s="213" t="s">
        <v>199</v>
      </c>
      <c r="E251" s="214" t="s">
        <v>449</v>
      </c>
      <c r="F251" s="215" t="s">
        <v>450</v>
      </c>
      <c r="G251" s="216" t="s">
        <v>202</v>
      </c>
      <c r="H251" s="217">
        <v>6</v>
      </c>
      <c r="I251" s="218"/>
      <c r="J251" s="219"/>
      <c r="K251" s="220">
        <f>ROUND(P251*H251,2)</f>
        <v>0</v>
      </c>
      <c r="L251" s="219"/>
      <c r="M251" s="221"/>
      <c r="N251" s="222" t="s">
        <v>1</v>
      </c>
      <c r="O251" s="202" t="s">
        <v>37</v>
      </c>
      <c r="P251" s="203">
        <f>I251+J251</f>
        <v>0</v>
      </c>
      <c r="Q251" s="203">
        <f>ROUND(I251*H251,2)</f>
        <v>0</v>
      </c>
      <c r="R251" s="203">
        <f>ROUND(J251*H251,2)</f>
        <v>0</v>
      </c>
      <c r="S251" s="68"/>
      <c r="T251" s="204">
        <f>S251*H251</f>
        <v>0</v>
      </c>
      <c r="U251" s="204">
        <v>0</v>
      </c>
      <c r="V251" s="204">
        <f>U251*H251</f>
        <v>0</v>
      </c>
      <c r="W251" s="204">
        <v>0</v>
      </c>
      <c r="X251" s="205">
        <f>W251*H251</f>
        <v>0</v>
      </c>
      <c r="Y251" s="31"/>
      <c r="Z251" s="31"/>
      <c r="AA251" s="31"/>
      <c r="AB251" s="31"/>
      <c r="AC251" s="31"/>
      <c r="AD251" s="31"/>
      <c r="AE251" s="31"/>
      <c r="AR251" s="206" t="s">
        <v>218</v>
      </c>
      <c r="AT251" s="206" t="s">
        <v>199</v>
      </c>
      <c r="AU251" s="206" t="s">
        <v>81</v>
      </c>
      <c r="AY251" s="14" t="s">
        <v>167</v>
      </c>
      <c r="BE251" s="207">
        <f>IF(O251="základní",K251,0)</f>
        <v>0</v>
      </c>
      <c r="BF251" s="207">
        <f>IF(O251="snížená",K251,0)</f>
        <v>0</v>
      </c>
      <c r="BG251" s="207">
        <f>IF(O251="zákl. přenesená",K251,0)</f>
        <v>0</v>
      </c>
      <c r="BH251" s="207">
        <f>IF(O251="sníž. přenesená",K251,0)</f>
        <v>0</v>
      </c>
      <c r="BI251" s="207">
        <f>IF(O251="nulová",K251,0)</f>
        <v>0</v>
      </c>
      <c r="BJ251" s="14" t="s">
        <v>81</v>
      </c>
      <c r="BK251" s="207">
        <f>ROUND(P251*H251,2)</f>
        <v>0</v>
      </c>
      <c r="BL251" s="14" t="s">
        <v>218</v>
      </c>
      <c r="BM251" s="206" t="s">
        <v>451</v>
      </c>
    </row>
    <row r="252" spans="1:65" s="2" customFormat="1" ht="19.5">
      <c r="A252" s="31"/>
      <c r="B252" s="32"/>
      <c r="C252" s="33"/>
      <c r="D252" s="208" t="s">
        <v>174</v>
      </c>
      <c r="E252" s="33"/>
      <c r="F252" s="209" t="s">
        <v>450</v>
      </c>
      <c r="G252" s="33"/>
      <c r="H252" s="33"/>
      <c r="I252" s="210"/>
      <c r="J252" s="210"/>
      <c r="K252" s="33"/>
      <c r="L252" s="33"/>
      <c r="M252" s="36"/>
      <c r="N252" s="211"/>
      <c r="O252" s="212"/>
      <c r="P252" s="68"/>
      <c r="Q252" s="68"/>
      <c r="R252" s="68"/>
      <c r="S252" s="68"/>
      <c r="T252" s="68"/>
      <c r="U252" s="68"/>
      <c r="V252" s="68"/>
      <c r="W252" s="68"/>
      <c r="X252" s="69"/>
      <c r="Y252" s="31"/>
      <c r="Z252" s="31"/>
      <c r="AA252" s="31"/>
      <c r="AB252" s="31"/>
      <c r="AC252" s="31"/>
      <c r="AD252" s="31"/>
      <c r="AE252" s="31"/>
      <c r="AT252" s="14" t="s">
        <v>174</v>
      </c>
      <c r="AU252" s="14" t="s">
        <v>81</v>
      </c>
    </row>
    <row r="253" spans="1:65" s="2" customFormat="1" ht="14.45" customHeight="1">
      <c r="A253" s="31"/>
      <c r="B253" s="32"/>
      <c r="C253" s="193" t="s">
        <v>452</v>
      </c>
      <c r="D253" s="193" t="s">
        <v>169</v>
      </c>
      <c r="E253" s="194" t="s">
        <v>453</v>
      </c>
      <c r="F253" s="195" t="s">
        <v>454</v>
      </c>
      <c r="G253" s="196" t="s">
        <v>202</v>
      </c>
      <c r="H253" s="197">
        <v>2</v>
      </c>
      <c r="I253" s="198"/>
      <c r="J253" s="198"/>
      <c r="K253" s="199">
        <f>ROUND(P253*H253,2)</f>
        <v>0</v>
      </c>
      <c r="L253" s="200"/>
      <c r="M253" s="36"/>
      <c r="N253" s="201" t="s">
        <v>1</v>
      </c>
      <c r="O253" s="202" t="s">
        <v>37</v>
      </c>
      <c r="P253" s="203">
        <f>I253+J253</f>
        <v>0</v>
      </c>
      <c r="Q253" s="203">
        <f>ROUND(I253*H253,2)</f>
        <v>0</v>
      </c>
      <c r="R253" s="203">
        <f>ROUND(J253*H253,2)</f>
        <v>0</v>
      </c>
      <c r="S253" s="68"/>
      <c r="T253" s="204">
        <f>S253*H253</f>
        <v>0</v>
      </c>
      <c r="U253" s="204">
        <v>0</v>
      </c>
      <c r="V253" s="204">
        <f>U253*H253</f>
        <v>0</v>
      </c>
      <c r="W253" s="204">
        <v>0</v>
      </c>
      <c r="X253" s="205">
        <f>W253*H253</f>
        <v>0</v>
      </c>
      <c r="Y253" s="31"/>
      <c r="Z253" s="31"/>
      <c r="AA253" s="31"/>
      <c r="AB253" s="31"/>
      <c r="AC253" s="31"/>
      <c r="AD253" s="31"/>
      <c r="AE253" s="31"/>
      <c r="AR253" s="206" t="s">
        <v>81</v>
      </c>
      <c r="AT253" s="206" t="s">
        <v>169</v>
      </c>
      <c r="AU253" s="206" t="s">
        <v>81</v>
      </c>
      <c r="AY253" s="14" t="s">
        <v>167</v>
      </c>
      <c r="BE253" s="207">
        <f>IF(O253="základní",K253,0)</f>
        <v>0</v>
      </c>
      <c r="BF253" s="207">
        <f>IF(O253="snížená",K253,0)</f>
        <v>0</v>
      </c>
      <c r="BG253" s="207">
        <f>IF(O253="zákl. přenesená",K253,0)</f>
        <v>0</v>
      </c>
      <c r="BH253" s="207">
        <f>IF(O253="sníž. přenesená",K253,0)</f>
        <v>0</v>
      </c>
      <c r="BI253" s="207">
        <f>IF(O253="nulová",K253,0)</f>
        <v>0</v>
      </c>
      <c r="BJ253" s="14" t="s">
        <v>81</v>
      </c>
      <c r="BK253" s="207">
        <f>ROUND(P253*H253,2)</f>
        <v>0</v>
      </c>
      <c r="BL253" s="14" t="s">
        <v>81</v>
      </c>
      <c r="BM253" s="206" t="s">
        <v>455</v>
      </c>
    </row>
    <row r="254" spans="1:65" s="2" customFormat="1" ht="11.25">
      <c r="A254" s="31"/>
      <c r="B254" s="32"/>
      <c r="C254" s="33"/>
      <c r="D254" s="208" t="s">
        <v>174</v>
      </c>
      <c r="E254" s="33"/>
      <c r="F254" s="209" t="s">
        <v>454</v>
      </c>
      <c r="G254" s="33"/>
      <c r="H254" s="33"/>
      <c r="I254" s="210"/>
      <c r="J254" s="210"/>
      <c r="K254" s="33"/>
      <c r="L254" s="33"/>
      <c r="M254" s="36"/>
      <c r="N254" s="211"/>
      <c r="O254" s="212"/>
      <c r="P254" s="68"/>
      <c r="Q254" s="68"/>
      <c r="R254" s="68"/>
      <c r="S254" s="68"/>
      <c r="T254" s="68"/>
      <c r="U254" s="68"/>
      <c r="V254" s="68"/>
      <c r="W254" s="68"/>
      <c r="X254" s="69"/>
      <c r="Y254" s="31"/>
      <c r="Z254" s="31"/>
      <c r="AA254" s="31"/>
      <c r="AB254" s="31"/>
      <c r="AC254" s="31"/>
      <c r="AD254" s="31"/>
      <c r="AE254" s="31"/>
      <c r="AT254" s="14" t="s">
        <v>174</v>
      </c>
      <c r="AU254" s="14" t="s">
        <v>81</v>
      </c>
    </row>
    <row r="255" spans="1:65" s="2" customFormat="1" ht="24.2" customHeight="1">
      <c r="A255" s="31"/>
      <c r="B255" s="32"/>
      <c r="C255" s="193" t="s">
        <v>456</v>
      </c>
      <c r="D255" s="193" t="s">
        <v>169</v>
      </c>
      <c r="E255" s="194" t="s">
        <v>457</v>
      </c>
      <c r="F255" s="195" t="s">
        <v>458</v>
      </c>
      <c r="G255" s="196" t="s">
        <v>202</v>
      </c>
      <c r="H255" s="197">
        <v>12</v>
      </c>
      <c r="I255" s="198"/>
      <c r="J255" s="198"/>
      <c r="K255" s="199">
        <f>ROUND(P255*H255,2)</f>
        <v>0</v>
      </c>
      <c r="L255" s="200"/>
      <c r="M255" s="36"/>
      <c r="N255" s="201" t="s">
        <v>1</v>
      </c>
      <c r="O255" s="202" t="s">
        <v>37</v>
      </c>
      <c r="P255" s="203">
        <f>I255+J255</f>
        <v>0</v>
      </c>
      <c r="Q255" s="203">
        <f>ROUND(I255*H255,2)</f>
        <v>0</v>
      </c>
      <c r="R255" s="203">
        <f>ROUND(J255*H255,2)</f>
        <v>0</v>
      </c>
      <c r="S255" s="68"/>
      <c r="T255" s="204">
        <f>S255*H255</f>
        <v>0</v>
      </c>
      <c r="U255" s="204">
        <v>0</v>
      </c>
      <c r="V255" s="204">
        <f>U255*H255</f>
        <v>0</v>
      </c>
      <c r="W255" s="204">
        <v>0</v>
      </c>
      <c r="X255" s="205">
        <f>W255*H255</f>
        <v>0</v>
      </c>
      <c r="Y255" s="31"/>
      <c r="Z255" s="31"/>
      <c r="AA255" s="31"/>
      <c r="AB255" s="31"/>
      <c r="AC255" s="31"/>
      <c r="AD255" s="31"/>
      <c r="AE255" s="31"/>
      <c r="AR255" s="206" t="s">
        <v>81</v>
      </c>
      <c r="AT255" s="206" t="s">
        <v>169</v>
      </c>
      <c r="AU255" s="206" t="s">
        <v>81</v>
      </c>
      <c r="AY255" s="14" t="s">
        <v>167</v>
      </c>
      <c r="BE255" s="207">
        <f>IF(O255="základní",K255,0)</f>
        <v>0</v>
      </c>
      <c r="BF255" s="207">
        <f>IF(O255="snížená",K255,0)</f>
        <v>0</v>
      </c>
      <c r="BG255" s="207">
        <f>IF(O255="zákl. přenesená",K255,0)</f>
        <v>0</v>
      </c>
      <c r="BH255" s="207">
        <f>IF(O255="sníž. přenesená",K255,0)</f>
        <v>0</v>
      </c>
      <c r="BI255" s="207">
        <f>IF(O255="nulová",K255,0)</f>
        <v>0</v>
      </c>
      <c r="BJ255" s="14" t="s">
        <v>81</v>
      </c>
      <c r="BK255" s="207">
        <f>ROUND(P255*H255,2)</f>
        <v>0</v>
      </c>
      <c r="BL255" s="14" t="s">
        <v>81</v>
      </c>
      <c r="BM255" s="206" t="s">
        <v>459</v>
      </c>
    </row>
    <row r="256" spans="1:65" s="2" customFormat="1" ht="39">
      <c r="A256" s="31"/>
      <c r="B256" s="32"/>
      <c r="C256" s="33"/>
      <c r="D256" s="208" t="s">
        <v>174</v>
      </c>
      <c r="E256" s="33"/>
      <c r="F256" s="209" t="s">
        <v>460</v>
      </c>
      <c r="G256" s="33"/>
      <c r="H256" s="33"/>
      <c r="I256" s="210"/>
      <c r="J256" s="210"/>
      <c r="K256" s="33"/>
      <c r="L256" s="33"/>
      <c r="M256" s="36"/>
      <c r="N256" s="211"/>
      <c r="O256" s="212"/>
      <c r="P256" s="68"/>
      <c r="Q256" s="68"/>
      <c r="R256" s="68"/>
      <c r="S256" s="68"/>
      <c r="T256" s="68"/>
      <c r="U256" s="68"/>
      <c r="V256" s="68"/>
      <c r="W256" s="68"/>
      <c r="X256" s="69"/>
      <c r="Y256" s="31"/>
      <c r="Z256" s="31"/>
      <c r="AA256" s="31"/>
      <c r="AB256" s="31"/>
      <c r="AC256" s="31"/>
      <c r="AD256" s="31"/>
      <c r="AE256" s="31"/>
      <c r="AT256" s="14" t="s">
        <v>174</v>
      </c>
      <c r="AU256" s="14" t="s">
        <v>81</v>
      </c>
    </row>
    <row r="257" spans="1:65" s="2" customFormat="1" ht="14.45" customHeight="1">
      <c r="A257" s="31"/>
      <c r="B257" s="32"/>
      <c r="C257" s="193" t="s">
        <v>461</v>
      </c>
      <c r="D257" s="193" t="s">
        <v>169</v>
      </c>
      <c r="E257" s="194" t="s">
        <v>462</v>
      </c>
      <c r="F257" s="195" t="s">
        <v>463</v>
      </c>
      <c r="G257" s="196" t="s">
        <v>202</v>
      </c>
      <c r="H257" s="197">
        <v>1</v>
      </c>
      <c r="I257" s="198"/>
      <c r="J257" s="198"/>
      <c r="K257" s="199">
        <f>ROUND(P257*H257,2)</f>
        <v>0</v>
      </c>
      <c r="L257" s="200"/>
      <c r="M257" s="36"/>
      <c r="N257" s="201" t="s">
        <v>1</v>
      </c>
      <c r="O257" s="202" t="s">
        <v>37</v>
      </c>
      <c r="P257" s="203">
        <f>I257+J257</f>
        <v>0</v>
      </c>
      <c r="Q257" s="203">
        <f>ROUND(I257*H257,2)</f>
        <v>0</v>
      </c>
      <c r="R257" s="203">
        <f>ROUND(J257*H257,2)</f>
        <v>0</v>
      </c>
      <c r="S257" s="68"/>
      <c r="T257" s="204">
        <f>S257*H257</f>
        <v>0</v>
      </c>
      <c r="U257" s="204">
        <v>0</v>
      </c>
      <c r="V257" s="204">
        <f>U257*H257</f>
        <v>0</v>
      </c>
      <c r="W257" s="204">
        <v>0</v>
      </c>
      <c r="X257" s="205">
        <f>W257*H257</f>
        <v>0</v>
      </c>
      <c r="Y257" s="31"/>
      <c r="Z257" s="31"/>
      <c r="AA257" s="31"/>
      <c r="AB257" s="31"/>
      <c r="AC257" s="31"/>
      <c r="AD257" s="31"/>
      <c r="AE257" s="31"/>
      <c r="AR257" s="206" t="s">
        <v>81</v>
      </c>
      <c r="AT257" s="206" t="s">
        <v>169</v>
      </c>
      <c r="AU257" s="206" t="s">
        <v>81</v>
      </c>
      <c r="AY257" s="14" t="s">
        <v>167</v>
      </c>
      <c r="BE257" s="207">
        <f>IF(O257="základní",K257,0)</f>
        <v>0</v>
      </c>
      <c r="BF257" s="207">
        <f>IF(O257="snížená",K257,0)</f>
        <v>0</v>
      </c>
      <c r="BG257" s="207">
        <f>IF(O257="zákl. přenesená",K257,0)</f>
        <v>0</v>
      </c>
      <c r="BH257" s="207">
        <f>IF(O257="sníž. přenesená",K257,0)</f>
        <v>0</v>
      </c>
      <c r="BI257" s="207">
        <f>IF(O257="nulová",K257,0)</f>
        <v>0</v>
      </c>
      <c r="BJ257" s="14" t="s">
        <v>81</v>
      </c>
      <c r="BK257" s="207">
        <f>ROUND(P257*H257,2)</f>
        <v>0</v>
      </c>
      <c r="BL257" s="14" t="s">
        <v>81</v>
      </c>
      <c r="BM257" s="206" t="s">
        <v>464</v>
      </c>
    </row>
    <row r="258" spans="1:65" s="2" customFormat="1" ht="29.25">
      <c r="A258" s="31"/>
      <c r="B258" s="32"/>
      <c r="C258" s="33"/>
      <c r="D258" s="208" t="s">
        <v>174</v>
      </c>
      <c r="E258" s="33"/>
      <c r="F258" s="209" t="s">
        <v>465</v>
      </c>
      <c r="G258" s="33"/>
      <c r="H258" s="33"/>
      <c r="I258" s="210"/>
      <c r="J258" s="210"/>
      <c r="K258" s="33"/>
      <c r="L258" s="33"/>
      <c r="M258" s="36"/>
      <c r="N258" s="211"/>
      <c r="O258" s="212"/>
      <c r="P258" s="68"/>
      <c r="Q258" s="68"/>
      <c r="R258" s="68"/>
      <c r="S258" s="68"/>
      <c r="T258" s="68"/>
      <c r="U258" s="68"/>
      <c r="V258" s="68"/>
      <c r="W258" s="68"/>
      <c r="X258" s="69"/>
      <c r="Y258" s="31"/>
      <c r="Z258" s="31"/>
      <c r="AA258" s="31"/>
      <c r="AB258" s="31"/>
      <c r="AC258" s="31"/>
      <c r="AD258" s="31"/>
      <c r="AE258" s="31"/>
      <c r="AT258" s="14" t="s">
        <v>174</v>
      </c>
      <c r="AU258" s="14" t="s">
        <v>81</v>
      </c>
    </row>
    <row r="259" spans="1:65" s="2" customFormat="1" ht="24.2" customHeight="1">
      <c r="A259" s="31"/>
      <c r="B259" s="32"/>
      <c r="C259" s="193" t="s">
        <v>466</v>
      </c>
      <c r="D259" s="193" t="s">
        <v>169</v>
      </c>
      <c r="E259" s="194" t="s">
        <v>467</v>
      </c>
      <c r="F259" s="195" t="s">
        <v>468</v>
      </c>
      <c r="G259" s="196" t="s">
        <v>202</v>
      </c>
      <c r="H259" s="197">
        <v>1</v>
      </c>
      <c r="I259" s="198"/>
      <c r="J259" s="198"/>
      <c r="K259" s="199">
        <f>ROUND(P259*H259,2)</f>
        <v>0</v>
      </c>
      <c r="L259" s="200"/>
      <c r="M259" s="36"/>
      <c r="N259" s="201" t="s">
        <v>1</v>
      </c>
      <c r="O259" s="202" t="s">
        <v>37</v>
      </c>
      <c r="P259" s="203">
        <f>I259+J259</f>
        <v>0</v>
      </c>
      <c r="Q259" s="203">
        <f>ROUND(I259*H259,2)</f>
        <v>0</v>
      </c>
      <c r="R259" s="203">
        <f>ROUND(J259*H259,2)</f>
        <v>0</v>
      </c>
      <c r="S259" s="68"/>
      <c r="T259" s="204">
        <f>S259*H259</f>
        <v>0</v>
      </c>
      <c r="U259" s="204">
        <v>0</v>
      </c>
      <c r="V259" s="204">
        <f>U259*H259</f>
        <v>0</v>
      </c>
      <c r="W259" s="204">
        <v>0</v>
      </c>
      <c r="X259" s="205">
        <f>W259*H259</f>
        <v>0</v>
      </c>
      <c r="Y259" s="31"/>
      <c r="Z259" s="31"/>
      <c r="AA259" s="31"/>
      <c r="AB259" s="31"/>
      <c r="AC259" s="31"/>
      <c r="AD259" s="31"/>
      <c r="AE259" s="31"/>
      <c r="AR259" s="206" t="s">
        <v>81</v>
      </c>
      <c r="AT259" s="206" t="s">
        <v>169</v>
      </c>
      <c r="AU259" s="206" t="s">
        <v>81</v>
      </c>
      <c r="AY259" s="14" t="s">
        <v>167</v>
      </c>
      <c r="BE259" s="207">
        <f>IF(O259="základní",K259,0)</f>
        <v>0</v>
      </c>
      <c r="BF259" s="207">
        <f>IF(O259="snížená",K259,0)</f>
        <v>0</v>
      </c>
      <c r="BG259" s="207">
        <f>IF(O259="zákl. přenesená",K259,0)</f>
        <v>0</v>
      </c>
      <c r="BH259" s="207">
        <f>IF(O259="sníž. přenesená",K259,0)</f>
        <v>0</v>
      </c>
      <c r="BI259" s="207">
        <f>IF(O259="nulová",K259,0)</f>
        <v>0</v>
      </c>
      <c r="BJ259" s="14" t="s">
        <v>81</v>
      </c>
      <c r="BK259" s="207">
        <f>ROUND(P259*H259,2)</f>
        <v>0</v>
      </c>
      <c r="BL259" s="14" t="s">
        <v>81</v>
      </c>
      <c r="BM259" s="206" t="s">
        <v>469</v>
      </c>
    </row>
    <row r="260" spans="1:65" s="2" customFormat="1" ht="58.5">
      <c r="A260" s="31"/>
      <c r="B260" s="32"/>
      <c r="C260" s="33"/>
      <c r="D260" s="208" t="s">
        <v>174</v>
      </c>
      <c r="E260" s="33"/>
      <c r="F260" s="209" t="s">
        <v>470</v>
      </c>
      <c r="G260" s="33"/>
      <c r="H260" s="33"/>
      <c r="I260" s="210"/>
      <c r="J260" s="210"/>
      <c r="K260" s="33"/>
      <c r="L260" s="33"/>
      <c r="M260" s="36"/>
      <c r="N260" s="211"/>
      <c r="O260" s="212"/>
      <c r="P260" s="68"/>
      <c r="Q260" s="68"/>
      <c r="R260" s="68"/>
      <c r="S260" s="68"/>
      <c r="T260" s="68"/>
      <c r="U260" s="68"/>
      <c r="V260" s="68"/>
      <c r="W260" s="68"/>
      <c r="X260" s="69"/>
      <c r="Y260" s="31"/>
      <c r="Z260" s="31"/>
      <c r="AA260" s="31"/>
      <c r="AB260" s="31"/>
      <c r="AC260" s="31"/>
      <c r="AD260" s="31"/>
      <c r="AE260" s="31"/>
      <c r="AT260" s="14" t="s">
        <v>174</v>
      </c>
      <c r="AU260" s="14" t="s">
        <v>81</v>
      </c>
    </row>
    <row r="261" spans="1:65" s="2" customFormat="1" ht="24.2" customHeight="1">
      <c r="A261" s="31"/>
      <c r="B261" s="32"/>
      <c r="C261" s="193" t="s">
        <v>471</v>
      </c>
      <c r="D261" s="193" t="s">
        <v>169</v>
      </c>
      <c r="E261" s="194" t="s">
        <v>472</v>
      </c>
      <c r="F261" s="195" t="s">
        <v>473</v>
      </c>
      <c r="G261" s="196" t="s">
        <v>202</v>
      </c>
      <c r="H261" s="197">
        <v>1</v>
      </c>
      <c r="I261" s="198"/>
      <c r="J261" s="198"/>
      <c r="K261" s="199">
        <f>ROUND(P261*H261,2)</f>
        <v>0</v>
      </c>
      <c r="L261" s="200"/>
      <c r="M261" s="36"/>
      <c r="N261" s="201" t="s">
        <v>1</v>
      </c>
      <c r="O261" s="202" t="s">
        <v>37</v>
      </c>
      <c r="P261" s="203">
        <f>I261+J261</f>
        <v>0</v>
      </c>
      <c r="Q261" s="203">
        <f>ROUND(I261*H261,2)</f>
        <v>0</v>
      </c>
      <c r="R261" s="203">
        <f>ROUND(J261*H261,2)</f>
        <v>0</v>
      </c>
      <c r="S261" s="68"/>
      <c r="T261" s="204">
        <f>S261*H261</f>
        <v>0</v>
      </c>
      <c r="U261" s="204">
        <v>0</v>
      </c>
      <c r="V261" s="204">
        <f>U261*H261</f>
        <v>0</v>
      </c>
      <c r="W261" s="204">
        <v>0</v>
      </c>
      <c r="X261" s="205">
        <f>W261*H261</f>
        <v>0</v>
      </c>
      <c r="Y261" s="31"/>
      <c r="Z261" s="31"/>
      <c r="AA261" s="31"/>
      <c r="AB261" s="31"/>
      <c r="AC261" s="31"/>
      <c r="AD261" s="31"/>
      <c r="AE261" s="31"/>
      <c r="AR261" s="206" t="s">
        <v>81</v>
      </c>
      <c r="AT261" s="206" t="s">
        <v>169</v>
      </c>
      <c r="AU261" s="206" t="s">
        <v>81</v>
      </c>
      <c r="AY261" s="14" t="s">
        <v>167</v>
      </c>
      <c r="BE261" s="207">
        <f>IF(O261="základní",K261,0)</f>
        <v>0</v>
      </c>
      <c r="BF261" s="207">
        <f>IF(O261="snížená",K261,0)</f>
        <v>0</v>
      </c>
      <c r="BG261" s="207">
        <f>IF(O261="zákl. přenesená",K261,0)</f>
        <v>0</v>
      </c>
      <c r="BH261" s="207">
        <f>IF(O261="sníž. přenesená",K261,0)</f>
        <v>0</v>
      </c>
      <c r="BI261" s="207">
        <f>IF(O261="nulová",K261,0)</f>
        <v>0</v>
      </c>
      <c r="BJ261" s="14" t="s">
        <v>81</v>
      </c>
      <c r="BK261" s="207">
        <f>ROUND(P261*H261,2)</f>
        <v>0</v>
      </c>
      <c r="BL261" s="14" t="s">
        <v>81</v>
      </c>
      <c r="BM261" s="206" t="s">
        <v>474</v>
      </c>
    </row>
    <row r="262" spans="1:65" s="2" customFormat="1" ht="19.5">
      <c r="A262" s="31"/>
      <c r="B262" s="32"/>
      <c r="C262" s="33"/>
      <c r="D262" s="208" t="s">
        <v>174</v>
      </c>
      <c r="E262" s="33"/>
      <c r="F262" s="209" t="s">
        <v>473</v>
      </c>
      <c r="G262" s="33"/>
      <c r="H262" s="33"/>
      <c r="I262" s="210"/>
      <c r="J262" s="210"/>
      <c r="K262" s="33"/>
      <c r="L262" s="33"/>
      <c r="M262" s="36"/>
      <c r="N262" s="211"/>
      <c r="O262" s="212"/>
      <c r="P262" s="68"/>
      <c r="Q262" s="68"/>
      <c r="R262" s="68"/>
      <c r="S262" s="68"/>
      <c r="T262" s="68"/>
      <c r="U262" s="68"/>
      <c r="V262" s="68"/>
      <c r="W262" s="68"/>
      <c r="X262" s="69"/>
      <c r="Y262" s="31"/>
      <c r="Z262" s="31"/>
      <c r="AA262" s="31"/>
      <c r="AB262" s="31"/>
      <c r="AC262" s="31"/>
      <c r="AD262" s="31"/>
      <c r="AE262" s="31"/>
      <c r="AT262" s="14" t="s">
        <v>174</v>
      </c>
      <c r="AU262" s="14" t="s">
        <v>81</v>
      </c>
    </row>
    <row r="263" spans="1:65" s="2" customFormat="1" ht="24.2" customHeight="1">
      <c r="A263" s="31"/>
      <c r="B263" s="32"/>
      <c r="C263" s="193" t="s">
        <v>475</v>
      </c>
      <c r="D263" s="193" t="s">
        <v>169</v>
      </c>
      <c r="E263" s="194" t="s">
        <v>476</v>
      </c>
      <c r="F263" s="195" t="s">
        <v>477</v>
      </c>
      <c r="G263" s="196" t="s">
        <v>202</v>
      </c>
      <c r="H263" s="197">
        <v>1</v>
      </c>
      <c r="I263" s="198"/>
      <c r="J263" s="198"/>
      <c r="K263" s="199">
        <f>ROUND(P263*H263,2)</f>
        <v>0</v>
      </c>
      <c r="L263" s="200"/>
      <c r="M263" s="36"/>
      <c r="N263" s="201" t="s">
        <v>1</v>
      </c>
      <c r="O263" s="202" t="s">
        <v>37</v>
      </c>
      <c r="P263" s="203">
        <f>I263+J263</f>
        <v>0</v>
      </c>
      <c r="Q263" s="203">
        <f>ROUND(I263*H263,2)</f>
        <v>0</v>
      </c>
      <c r="R263" s="203">
        <f>ROUND(J263*H263,2)</f>
        <v>0</v>
      </c>
      <c r="S263" s="68"/>
      <c r="T263" s="204">
        <f>S263*H263</f>
        <v>0</v>
      </c>
      <c r="U263" s="204">
        <v>0</v>
      </c>
      <c r="V263" s="204">
        <f>U263*H263</f>
        <v>0</v>
      </c>
      <c r="W263" s="204">
        <v>0</v>
      </c>
      <c r="X263" s="205">
        <f>W263*H263</f>
        <v>0</v>
      </c>
      <c r="Y263" s="31"/>
      <c r="Z263" s="31"/>
      <c r="AA263" s="31"/>
      <c r="AB263" s="31"/>
      <c r="AC263" s="31"/>
      <c r="AD263" s="31"/>
      <c r="AE263" s="31"/>
      <c r="AR263" s="206" t="s">
        <v>81</v>
      </c>
      <c r="AT263" s="206" t="s">
        <v>169</v>
      </c>
      <c r="AU263" s="206" t="s">
        <v>81</v>
      </c>
      <c r="AY263" s="14" t="s">
        <v>167</v>
      </c>
      <c r="BE263" s="207">
        <f>IF(O263="základní",K263,0)</f>
        <v>0</v>
      </c>
      <c r="BF263" s="207">
        <f>IF(O263="snížená",K263,0)</f>
        <v>0</v>
      </c>
      <c r="BG263" s="207">
        <f>IF(O263="zákl. přenesená",K263,0)</f>
        <v>0</v>
      </c>
      <c r="BH263" s="207">
        <f>IF(O263="sníž. přenesená",K263,0)</f>
        <v>0</v>
      </c>
      <c r="BI263" s="207">
        <f>IF(O263="nulová",K263,0)</f>
        <v>0</v>
      </c>
      <c r="BJ263" s="14" t="s">
        <v>81</v>
      </c>
      <c r="BK263" s="207">
        <f>ROUND(P263*H263,2)</f>
        <v>0</v>
      </c>
      <c r="BL263" s="14" t="s">
        <v>81</v>
      </c>
      <c r="BM263" s="206" t="s">
        <v>478</v>
      </c>
    </row>
    <row r="264" spans="1:65" s="2" customFormat="1" ht="87.75">
      <c r="A264" s="31"/>
      <c r="B264" s="32"/>
      <c r="C264" s="33"/>
      <c r="D264" s="208" t="s">
        <v>174</v>
      </c>
      <c r="E264" s="33"/>
      <c r="F264" s="209" t="s">
        <v>479</v>
      </c>
      <c r="G264" s="33"/>
      <c r="H264" s="33"/>
      <c r="I264" s="210"/>
      <c r="J264" s="210"/>
      <c r="K264" s="33"/>
      <c r="L264" s="33"/>
      <c r="M264" s="36"/>
      <c r="N264" s="211"/>
      <c r="O264" s="212"/>
      <c r="P264" s="68"/>
      <c r="Q264" s="68"/>
      <c r="R264" s="68"/>
      <c r="S264" s="68"/>
      <c r="T264" s="68"/>
      <c r="U264" s="68"/>
      <c r="V264" s="68"/>
      <c r="W264" s="68"/>
      <c r="X264" s="69"/>
      <c r="Y264" s="31"/>
      <c r="Z264" s="31"/>
      <c r="AA264" s="31"/>
      <c r="AB264" s="31"/>
      <c r="AC264" s="31"/>
      <c r="AD264" s="31"/>
      <c r="AE264" s="31"/>
      <c r="AT264" s="14" t="s">
        <v>174</v>
      </c>
      <c r="AU264" s="14" t="s">
        <v>81</v>
      </c>
    </row>
    <row r="265" spans="1:65" s="2" customFormat="1" ht="24.2" customHeight="1">
      <c r="A265" s="31"/>
      <c r="B265" s="32"/>
      <c r="C265" s="193" t="s">
        <v>480</v>
      </c>
      <c r="D265" s="193" t="s">
        <v>169</v>
      </c>
      <c r="E265" s="194" t="s">
        <v>481</v>
      </c>
      <c r="F265" s="195" t="s">
        <v>482</v>
      </c>
      <c r="G265" s="196" t="s">
        <v>202</v>
      </c>
      <c r="H265" s="197">
        <v>1</v>
      </c>
      <c r="I265" s="198"/>
      <c r="J265" s="198"/>
      <c r="K265" s="199">
        <f>ROUND(P265*H265,2)</f>
        <v>0</v>
      </c>
      <c r="L265" s="200"/>
      <c r="M265" s="36"/>
      <c r="N265" s="201" t="s">
        <v>1</v>
      </c>
      <c r="O265" s="202" t="s">
        <v>37</v>
      </c>
      <c r="P265" s="203">
        <f>I265+J265</f>
        <v>0</v>
      </c>
      <c r="Q265" s="203">
        <f>ROUND(I265*H265,2)</f>
        <v>0</v>
      </c>
      <c r="R265" s="203">
        <f>ROUND(J265*H265,2)</f>
        <v>0</v>
      </c>
      <c r="S265" s="68"/>
      <c r="T265" s="204">
        <f>S265*H265</f>
        <v>0</v>
      </c>
      <c r="U265" s="204">
        <v>0</v>
      </c>
      <c r="V265" s="204">
        <f>U265*H265</f>
        <v>0</v>
      </c>
      <c r="W265" s="204">
        <v>0</v>
      </c>
      <c r="X265" s="205">
        <f>W265*H265</f>
        <v>0</v>
      </c>
      <c r="Y265" s="31"/>
      <c r="Z265" s="31"/>
      <c r="AA265" s="31"/>
      <c r="AB265" s="31"/>
      <c r="AC265" s="31"/>
      <c r="AD265" s="31"/>
      <c r="AE265" s="31"/>
      <c r="AR265" s="206" t="s">
        <v>81</v>
      </c>
      <c r="AT265" s="206" t="s">
        <v>169</v>
      </c>
      <c r="AU265" s="206" t="s">
        <v>81</v>
      </c>
      <c r="AY265" s="14" t="s">
        <v>167</v>
      </c>
      <c r="BE265" s="207">
        <f>IF(O265="základní",K265,0)</f>
        <v>0</v>
      </c>
      <c r="BF265" s="207">
        <f>IF(O265="snížená",K265,0)</f>
        <v>0</v>
      </c>
      <c r="BG265" s="207">
        <f>IF(O265="zákl. přenesená",K265,0)</f>
        <v>0</v>
      </c>
      <c r="BH265" s="207">
        <f>IF(O265="sníž. přenesená",K265,0)</f>
        <v>0</v>
      </c>
      <c r="BI265" s="207">
        <f>IF(O265="nulová",K265,0)</f>
        <v>0</v>
      </c>
      <c r="BJ265" s="14" t="s">
        <v>81</v>
      </c>
      <c r="BK265" s="207">
        <f>ROUND(P265*H265,2)</f>
        <v>0</v>
      </c>
      <c r="BL265" s="14" t="s">
        <v>81</v>
      </c>
      <c r="BM265" s="206" t="s">
        <v>483</v>
      </c>
    </row>
    <row r="266" spans="1:65" s="2" customFormat="1" ht="29.25">
      <c r="A266" s="31"/>
      <c r="B266" s="32"/>
      <c r="C266" s="33"/>
      <c r="D266" s="208" t="s">
        <v>174</v>
      </c>
      <c r="E266" s="33"/>
      <c r="F266" s="209" t="s">
        <v>484</v>
      </c>
      <c r="G266" s="33"/>
      <c r="H266" s="33"/>
      <c r="I266" s="210"/>
      <c r="J266" s="210"/>
      <c r="K266" s="33"/>
      <c r="L266" s="33"/>
      <c r="M266" s="36"/>
      <c r="N266" s="211"/>
      <c r="O266" s="212"/>
      <c r="P266" s="68"/>
      <c r="Q266" s="68"/>
      <c r="R266" s="68"/>
      <c r="S266" s="68"/>
      <c r="T266" s="68"/>
      <c r="U266" s="68"/>
      <c r="V266" s="68"/>
      <c r="W266" s="68"/>
      <c r="X266" s="69"/>
      <c r="Y266" s="31"/>
      <c r="Z266" s="31"/>
      <c r="AA266" s="31"/>
      <c r="AB266" s="31"/>
      <c r="AC266" s="31"/>
      <c r="AD266" s="31"/>
      <c r="AE266" s="31"/>
      <c r="AT266" s="14" t="s">
        <v>174</v>
      </c>
      <c r="AU266" s="14" t="s">
        <v>81</v>
      </c>
    </row>
    <row r="267" spans="1:65" s="2" customFormat="1" ht="14.45" customHeight="1">
      <c r="A267" s="31"/>
      <c r="B267" s="32"/>
      <c r="C267" s="193" t="s">
        <v>485</v>
      </c>
      <c r="D267" s="193" t="s">
        <v>169</v>
      </c>
      <c r="E267" s="194" t="s">
        <v>486</v>
      </c>
      <c r="F267" s="195" t="s">
        <v>487</v>
      </c>
      <c r="G267" s="196" t="s">
        <v>202</v>
      </c>
      <c r="H267" s="197">
        <v>1</v>
      </c>
      <c r="I267" s="198"/>
      <c r="J267" s="198"/>
      <c r="K267" s="199">
        <f>ROUND(P267*H267,2)</f>
        <v>0</v>
      </c>
      <c r="L267" s="200"/>
      <c r="M267" s="36"/>
      <c r="N267" s="201" t="s">
        <v>1</v>
      </c>
      <c r="O267" s="202" t="s">
        <v>37</v>
      </c>
      <c r="P267" s="203">
        <f>I267+J267</f>
        <v>0</v>
      </c>
      <c r="Q267" s="203">
        <f>ROUND(I267*H267,2)</f>
        <v>0</v>
      </c>
      <c r="R267" s="203">
        <f>ROUND(J267*H267,2)</f>
        <v>0</v>
      </c>
      <c r="S267" s="68"/>
      <c r="T267" s="204">
        <f>S267*H267</f>
        <v>0</v>
      </c>
      <c r="U267" s="204">
        <v>0</v>
      </c>
      <c r="V267" s="204">
        <f>U267*H267</f>
        <v>0</v>
      </c>
      <c r="W267" s="204">
        <v>0</v>
      </c>
      <c r="X267" s="205">
        <f>W267*H267</f>
        <v>0</v>
      </c>
      <c r="Y267" s="31"/>
      <c r="Z267" s="31"/>
      <c r="AA267" s="31"/>
      <c r="AB267" s="31"/>
      <c r="AC267" s="31"/>
      <c r="AD267" s="31"/>
      <c r="AE267" s="31"/>
      <c r="AR267" s="206" t="s">
        <v>81</v>
      </c>
      <c r="AT267" s="206" t="s">
        <v>169</v>
      </c>
      <c r="AU267" s="206" t="s">
        <v>81</v>
      </c>
      <c r="AY267" s="14" t="s">
        <v>167</v>
      </c>
      <c r="BE267" s="207">
        <f>IF(O267="základní",K267,0)</f>
        <v>0</v>
      </c>
      <c r="BF267" s="207">
        <f>IF(O267="snížená",K267,0)</f>
        <v>0</v>
      </c>
      <c r="BG267" s="207">
        <f>IF(O267="zákl. přenesená",K267,0)</f>
        <v>0</v>
      </c>
      <c r="BH267" s="207">
        <f>IF(O267="sníž. přenesená",K267,0)</f>
        <v>0</v>
      </c>
      <c r="BI267" s="207">
        <f>IF(O267="nulová",K267,0)</f>
        <v>0</v>
      </c>
      <c r="BJ267" s="14" t="s">
        <v>81</v>
      </c>
      <c r="BK267" s="207">
        <f>ROUND(P267*H267,2)</f>
        <v>0</v>
      </c>
      <c r="BL267" s="14" t="s">
        <v>81</v>
      </c>
      <c r="BM267" s="206" t="s">
        <v>488</v>
      </c>
    </row>
    <row r="268" spans="1:65" s="2" customFormat="1" ht="29.25">
      <c r="A268" s="31"/>
      <c r="B268" s="32"/>
      <c r="C268" s="33"/>
      <c r="D268" s="208" t="s">
        <v>174</v>
      </c>
      <c r="E268" s="33"/>
      <c r="F268" s="209" t="s">
        <v>489</v>
      </c>
      <c r="G268" s="33"/>
      <c r="H268" s="33"/>
      <c r="I268" s="210"/>
      <c r="J268" s="210"/>
      <c r="K268" s="33"/>
      <c r="L268" s="33"/>
      <c r="M268" s="36"/>
      <c r="N268" s="211"/>
      <c r="O268" s="212"/>
      <c r="P268" s="68"/>
      <c r="Q268" s="68"/>
      <c r="R268" s="68"/>
      <c r="S268" s="68"/>
      <c r="T268" s="68"/>
      <c r="U268" s="68"/>
      <c r="V268" s="68"/>
      <c r="W268" s="68"/>
      <c r="X268" s="69"/>
      <c r="Y268" s="31"/>
      <c r="Z268" s="31"/>
      <c r="AA268" s="31"/>
      <c r="AB268" s="31"/>
      <c r="AC268" s="31"/>
      <c r="AD268" s="31"/>
      <c r="AE268" s="31"/>
      <c r="AT268" s="14" t="s">
        <v>174</v>
      </c>
      <c r="AU268" s="14" t="s">
        <v>81</v>
      </c>
    </row>
    <row r="269" spans="1:65" s="2" customFormat="1" ht="24.2" customHeight="1">
      <c r="A269" s="31"/>
      <c r="B269" s="32"/>
      <c r="C269" s="213" t="s">
        <v>490</v>
      </c>
      <c r="D269" s="213" t="s">
        <v>199</v>
      </c>
      <c r="E269" s="214" t="s">
        <v>491</v>
      </c>
      <c r="F269" s="215" t="s">
        <v>492</v>
      </c>
      <c r="G269" s="216" t="s">
        <v>202</v>
      </c>
      <c r="H269" s="217">
        <v>1</v>
      </c>
      <c r="I269" s="218"/>
      <c r="J269" s="219"/>
      <c r="K269" s="220">
        <f>ROUND(P269*H269,2)</f>
        <v>0</v>
      </c>
      <c r="L269" s="219"/>
      <c r="M269" s="221"/>
      <c r="N269" s="222" t="s">
        <v>1</v>
      </c>
      <c r="O269" s="202" t="s">
        <v>37</v>
      </c>
      <c r="P269" s="203">
        <f>I269+J269</f>
        <v>0</v>
      </c>
      <c r="Q269" s="203">
        <f>ROUND(I269*H269,2)</f>
        <v>0</v>
      </c>
      <c r="R269" s="203">
        <f>ROUND(J269*H269,2)</f>
        <v>0</v>
      </c>
      <c r="S269" s="68"/>
      <c r="T269" s="204">
        <f>S269*H269</f>
        <v>0</v>
      </c>
      <c r="U269" s="204">
        <v>0</v>
      </c>
      <c r="V269" s="204">
        <f>U269*H269</f>
        <v>0</v>
      </c>
      <c r="W269" s="204">
        <v>0</v>
      </c>
      <c r="X269" s="205">
        <f>W269*H269</f>
        <v>0</v>
      </c>
      <c r="Y269" s="31"/>
      <c r="Z269" s="31"/>
      <c r="AA269" s="31"/>
      <c r="AB269" s="31"/>
      <c r="AC269" s="31"/>
      <c r="AD269" s="31"/>
      <c r="AE269" s="31"/>
      <c r="AR269" s="206" t="s">
        <v>83</v>
      </c>
      <c r="AT269" s="206" t="s">
        <v>199</v>
      </c>
      <c r="AU269" s="206" t="s">
        <v>81</v>
      </c>
      <c r="AY269" s="14" t="s">
        <v>167</v>
      </c>
      <c r="BE269" s="207">
        <f>IF(O269="základní",K269,0)</f>
        <v>0</v>
      </c>
      <c r="BF269" s="207">
        <f>IF(O269="snížená",K269,0)</f>
        <v>0</v>
      </c>
      <c r="BG269" s="207">
        <f>IF(O269="zákl. přenesená",K269,0)</f>
        <v>0</v>
      </c>
      <c r="BH269" s="207">
        <f>IF(O269="sníž. přenesená",K269,0)</f>
        <v>0</v>
      </c>
      <c r="BI269" s="207">
        <f>IF(O269="nulová",K269,0)</f>
        <v>0</v>
      </c>
      <c r="BJ269" s="14" t="s">
        <v>81</v>
      </c>
      <c r="BK269" s="207">
        <f>ROUND(P269*H269,2)</f>
        <v>0</v>
      </c>
      <c r="BL269" s="14" t="s">
        <v>81</v>
      </c>
      <c r="BM269" s="206" t="s">
        <v>493</v>
      </c>
    </row>
    <row r="270" spans="1:65" s="2" customFormat="1" ht="19.5">
      <c r="A270" s="31"/>
      <c r="B270" s="32"/>
      <c r="C270" s="33"/>
      <c r="D270" s="208" t="s">
        <v>174</v>
      </c>
      <c r="E270" s="33"/>
      <c r="F270" s="209" t="s">
        <v>492</v>
      </c>
      <c r="G270" s="33"/>
      <c r="H270" s="33"/>
      <c r="I270" s="210"/>
      <c r="J270" s="210"/>
      <c r="K270" s="33"/>
      <c r="L270" s="33"/>
      <c r="M270" s="36"/>
      <c r="N270" s="211"/>
      <c r="O270" s="212"/>
      <c r="P270" s="68"/>
      <c r="Q270" s="68"/>
      <c r="R270" s="68"/>
      <c r="S270" s="68"/>
      <c r="T270" s="68"/>
      <c r="U270" s="68"/>
      <c r="V270" s="68"/>
      <c r="W270" s="68"/>
      <c r="X270" s="69"/>
      <c r="Y270" s="31"/>
      <c r="Z270" s="31"/>
      <c r="AA270" s="31"/>
      <c r="AB270" s="31"/>
      <c r="AC270" s="31"/>
      <c r="AD270" s="31"/>
      <c r="AE270" s="31"/>
      <c r="AT270" s="14" t="s">
        <v>174</v>
      </c>
      <c r="AU270" s="14" t="s">
        <v>81</v>
      </c>
    </row>
    <row r="271" spans="1:65" s="2" customFormat="1" ht="14.45" customHeight="1">
      <c r="A271" s="31"/>
      <c r="B271" s="32"/>
      <c r="C271" s="213" t="s">
        <v>494</v>
      </c>
      <c r="D271" s="213" t="s">
        <v>199</v>
      </c>
      <c r="E271" s="214" t="s">
        <v>495</v>
      </c>
      <c r="F271" s="215" t="s">
        <v>496</v>
      </c>
      <c r="G271" s="216" t="s">
        <v>202</v>
      </c>
      <c r="H271" s="217">
        <v>1</v>
      </c>
      <c r="I271" s="218"/>
      <c r="J271" s="219"/>
      <c r="K271" s="220">
        <f>ROUND(P271*H271,2)</f>
        <v>0</v>
      </c>
      <c r="L271" s="219"/>
      <c r="M271" s="221"/>
      <c r="N271" s="222" t="s">
        <v>1</v>
      </c>
      <c r="O271" s="202" t="s">
        <v>37</v>
      </c>
      <c r="P271" s="203">
        <f>I271+J271</f>
        <v>0</v>
      </c>
      <c r="Q271" s="203">
        <f>ROUND(I271*H271,2)</f>
        <v>0</v>
      </c>
      <c r="R271" s="203">
        <f>ROUND(J271*H271,2)</f>
        <v>0</v>
      </c>
      <c r="S271" s="68"/>
      <c r="T271" s="204">
        <f>S271*H271</f>
        <v>0</v>
      </c>
      <c r="U271" s="204">
        <v>0</v>
      </c>
      <c r="V271" s="204">
        <f>U271*H271</f>
        <v>0</v>
      </c>
      <c r="W271" s="204">
        <v>0</v>
      </c>
      <c r="X271" s="205">
        <f>W271*H271</f>
        <v>0</v>
      </c>
      <c r="Y271" s="31"/>
      <c r="Z271" s="31"/>
      <c r="AA271" s="31"/>
      <c r="AB271" s="31"/>
      <c r="AC271" s="31"/>
      <c r="AD271" s="31"/>
      <c r="AE271" s="31"/>
      <c r="AR271" s="206" t="s">
        <v>83</v>
      </c>
      <c r="AT271" s="206" t="s">
        <v>199</v>
      </c>
      <c r="AU271" s="206" t="s">
        <v>81</v>
      </c>
      <c r="AY271" s="14" t="s">
        <v>167</v>
      </c>
      <c r="BE271" s="207">
        <f>IF(O271="základní",K271,0)</f>
        <v>0</v>
      </c>
      <c r="BF271" s="207">
        <f>IF(O271="snížená",K271,0)</f>
        <v>0</v>
      </c>
      <c r="BG271" s="207">
        <f>IF(O271="zákl. přenesená",K271,0)</f>
        <v>0</v>
      </c>
      <c r="BH271" s="207">
        <f>IF(O271="sníž. přenesená",K271,0)</f>
        <v>0</v>
      </c>
      <c r="BI271" s="207">
        <f>IF(O271="nulová",K271,0)</f>
        <v>0</v>
      </c>
      <c r="BJ271" s="14" t="s">
        <v>81</v>
      </c>
      <c r="BK271" s="207">
        <f>ROUND(P271*H271,2)</f>
        <v>0</v>
      </c>
      <c r="BL271" s="14" t="s">
        <v>81</v>
      </c>
      <c r="BM271" s="206" t="s">
        <v>497</v>
      </c>
    </row>
    <row r="272" spans="1:65" s="2" customFormat="1" ht="11.25">
      <c r="A272" s="31"/>
      <c r="B272" s="32"/>
      <c r="C272" s="33"/>
      <c r="D272" s="208" t="s">
        <v>174</v>
      </c>
      <c r="E272" s="33"/>
      <c r="F272" s="209" t="s">
        <v>496</v>
      </c>
      <c r="G272" s="33"/>
      <c r="H272" s="33"/>
      <c r="I272" s="210"/>
      <c r="J272" s="210"/>
      <c r="K272" s="33"/>
      <c r="L272" s="33"/>
      <c r="M272" s="36"/>
      <c r="N272" s="211"/>
      <c r="O272" s="212"/>
      <c r="P272" s="68"/>
      <c r="Q272" s="68"/>
      <c r="R272" s="68"/>
      <c r="S272" s="68"/>
      <c r="T272" s="68"/>
      <c r="U272" s="68"/>
      <c r="V272" s="68"/>
      <c r="W272" s="68"/>
      <c r="X272" s="69"/>
      <c r="Y272" s="31"/>
      <c r="Z272" s="31"/>
      <c r="AA272" s="31"/>
      <c r="AB272" s="31"/>
      <c r="AC272" s="31"/>
      <c r="AD272" s="31"/>
      <c r="AE272" s="31"/>
      <c r="AT272" s="14" t="s">
        <v>174</v>
      </c>
      <c r="AU272" s="14" t="s">
        <v>81</v>
      </c>
    </row>
    <row r="273" spans="1:65" s="2" customFormat="1" ht="14.45" customHeight="1">
      <c r="A273" s="31"/>
      <c r="B273" s="32"/>
      <c r="C273" s="213" t="s">
        <v>498</v>
      </c>
      <c r="D273" s="213" t="s">
        <v>199</v>
      </c>
      <c r="E273" s="214" t="s">
        <v>499</v>
      </c>
      <c r="F273" s="215" t="s">
        <v>500</v>
      </c>
      <c r="G273" s="216" t="s">
        <v>202</v>
      </c>
      <c r="H273" s="217">
        <v>1</v>
      </c>
      <c r="I273" s="218"/>
      <c r="J273" s="219"/>
      <c r="K273" s="220">
        <f>ROUND(P273*H273,2)</f>
        <v>0</v>
      </c>
      <c r="L273" s="219"/>
      <c r="M273" s="221"/>
      <c r="N273" s="222" t="s">
        <v>1</v>
      </c>
      <c r="O273" s="202" t="s">
        <v>37</v>
      </c>
      <c r="P273" s="203">
        <f>I273+J273</f>
        <v>0</v>
      </c>
      <c r="Q273" s="203">
        <f>ROUND(I273*H273,2)</f>
        <v>0</v>
      </c>
      <c r="R273" s="203">
        <f>ROUND(J273*H273,2)</f>
        <v>0</v>
      </c>
      <c r="S273" s="68"/>
      <c r="T273" s="204">
        <f>S273*H273</f>
        <v>0</v>
      </c>
      <c r="U273" s="204">
        <v>0</v>
      </c>
      <c r="V273" s="204">
        <f>U273*H273</f>
        <v>0</v>
      </c>
      <c r="W273" s="204">
        <v>0</v>
      </c>
      <c r="X273" s="205">
        <f>W273*H273</f>
        <v>0</v>
      </c>
      <c r="Y273" s="31"/>
      <c r="Z273" s="31"/>
      <c r="AA273" s="31"/>
      <c r="AB273" s="31"/>
      <c r="AC273" s="31"/>
      <c r="AD273" s="31"/>
      <c r="AE273" s="31"/>
      <c r="AR273" s="206" t="s">
        <v>83</v>
      </c>
      <c r="AT273" s="206" t="s">
        <v>199</v>
      </c>
      <c r="AU273" s="206" t="s">
        <v>81</v>
      </c>
      <c r="AY273" s="14" t="s">
        <v>167</v>
      </c>
      <c r="BE273" s="207">
        <f>IF(O273="základní",K273,0)</f>
        <v>0</v>
      </c>
      <c r="BF273" s="207">
        <f>IF(O273="snížená",K273,0)</f>
        <v>0</v>
      </c>
      <c r="BG273" s="207">
        <f>IF(O273="zákl. přenesená",K273,0)</f>
        <v>0</v>
      </c>
      <c r="BH273" s="207">
        <f>IF(O273="sníž. přenesená",K273,0)</f>
        <v>0</v>
      </c>
      <c r="BI273" s="207">
        <f>IF(O273="nulová",K273,0)</f>
        <v>0</v>
      </c>
      <c r="BJ273" s="14" t="s">
        <v>81</v>
      </c>
      <c r="BK273" s="207">
        <f>ROUND(P273*H273,2)</f>
        <v>0</v>
      </c>
      <c r="BL273" s="14" t="s">
        <v>81</v>
      </c>
      <c r="BM273" s="206" t="s">
        <v>501</v>
      </c>
    </row>
    <row r="274" spans="1:65" s="2" customFormat="1" ht="11.25">
      <c r="A274" s="31"/>
      <c r="B274" s="32"/>
      <c r="C274" s="33"/>
      <c r="D274" s="208" t="s">
        <v>174</v>
      </c>
      <c r="E274" s="33"/>
      <c r="F274" s="209" t="s">
        <v>500</v>
      </c>
      <c r="G274" s="33"/>
      <c r="H274" s="33"/>
      <c r="I274" s="210"/>
      <c r="J274" s="210"/>
      <c r="K274" s="33"/>
      <c r="L274" s="33"/>
      <c r="M274" s="36"/>
      <c r="N274" s="211"/>
      <c r="O274" s="212"/>
      <c r="P274" s="68"/>
      <c r="Q274" s="68"/>
      <c r="R274" s="68"/>
      <c r="S274" s="68"/>
      <c r="T274" s="68"/>
      <c r="U274" s="68"/>
      <c r="V274" s="68"/>
      <c r="W274" s="68"/>
      <c r="X274" s="69"/>
      <c r="Y274" s="31"/>
      <c r="Z274" s="31"/>
      <c r="AA274" s="31"/>
      <c r="AB274" s="31"/>
      <c r="AC274" s="31"/>
      <c r="AD274" s="31"/>
      <c r="AE274" s="31"/>
      <c r="AT274" s="14" t="s">
        <v>174</v>
      </c>
      <c r="AU274" s="14" t="s">
        <v>81</v>
      </c>
    </row>
    <row r="275" spans="1:65" s="2" customFormat="1" ht="37.9" customHeight="1">
      <c r="A275" s="31"/>
      <c r="B275" s="32"/>
      <c r="C275" s="213" t="s">
        <v>502</v>
      </c>
      <c r="D275" s="213" t="s">
        <v>199</v>
      </c>
      <c r="E275" s="214" t="s">
        <v>503</v>
      </c>
      <c r="F275" s="215" t="s">
        <v>504</v>
      </c>
      <c r="G275" s="216" t="s">
        <v>202</v>
      </c>
      <c r="H275" s="217">
        <v>1</v>
      </c>
      <c r="I275" s="218"/>
      <c r="J275" s="219"/>
      <c r="K275" s="220">
        <f>ROUND(P275*H275,2)</f>
        <v>0</v>
      </c>
      <c r="L275" s="219"/>
      <c r="M275" s="221"/>
      <c r="N275" s="222" t="s">
        <v>1</v>
      </c>
      <c r="O275" s="202" t="s">
        <v>37</v>
      </c>
      <c r="P275" s="203">
        <f>I275+J275</f>
        <v>0</v>
      </c>
      <c r="Q275" s="203">
        <f>ROUND(I275*H275,2)</f>
        <v>0</v>
      </c>
      <c r="R275" s="203">
        <f>ROUND(J275*H275,2)</f>
        <v>0</v>
      </c>
      <c r="S275" s="68"/>
      <c r="T275" s="204">
        <f>S275*H275</f>
        <v>0</v>
      </c>
      <c r="U275" s="204">
        <v>0</v>
      </c>
      <c r="V275" s="204">
        <f>U275*H275</f>
        <v>0</v>
      </c>
      <c r="W275" s="204">
        <v>0</v>
      </c>
      <c r="X275" s="205">
        <f>W275*H275</f>
        <v>0</v>
      </c>
      <c r="Y275" s="31"/>
      <c r="Z275" s="31"/>
      <c r="AA275" s="31"/>
      <c r="AB275" s="31"/>
      <c r="AC275" s="31"/>
      <c r="AD275" s="31"/>
      <c r="AE275" s="31"/>
      <c r="AR275" s="206" t="s">
        <v>83</v>
      </c>
      <c r="AT275" s="206" t="s">
        <v>199</v>
      </c>
      <c r="AU275" s="206" t="s">
        <v>81</v>
      </c>
      <c r="AY275" s="14" t="s">
        <v>167</v>
      </c>
      <c r="BE275" s="207">
        <f>IF(O275="základní",K275,0)</f>
        <v>0</v>
      </c>
      <c r="BF275" s="207">
        <f>IF(O275="snížená",K275,0)</f>
        <v>0</v>
      </c>
      <c r="BG275" s="207">
        <f>IF(O275="zákl. přenesená",K275,0)</f>
        <v>0</v>
      </c>
      <c r="BH275" s="207">
        <f>IF(O275="sníž. přenesená",K275,0)</f>
        <v>0</v>
      </c>
      <c r="BI275" s="207">
        <f>IF(O275="nulová",K275,0)</f>
        <v>0</v>
      </c>
      <c r="BJ275" s="14" t="s">
        <v>81</v>
      </c>
      <c r="BK275" s="207">
        <f>ROUND(P275*H275,2)</f>
        <v>0</v>
      </c>
      <c r="BL275" s="14" t="s">
        <v>81</v>
      </c>
      <c r="BM275" s="206" t="s">
        <v>505</v>
      </c>
    </row>
    <row r="276" spans="1:65" s="2" customFormat="1" ht="19.5">
      <c r="A276" s="31"/>
      <c r="B276" s="32"/>
      <c r="C276" s="33"/>
      <c r="D276" s="208" t="s">
        <v>174</v>
      </c>
      <c r="E276" s="33"/>
      <c r="F276" s="209" t="s">
        <v>504</v>
      </c>
      <c r="G276" s="33"/>
      <c r="H276" s="33"/>
      <c r="I276" s="210"/>
      <c r="J276" s="210"/>
      <c r="K276" s="33"/>
      <c r="L276" s="33"/>
      <c r="M276" s="36"/>
      <c r="N276" s="211"/>
      <c r="O276" s="212"/>
      <c r="P276" s="68"/>
      <c r="Q276" s="68"/>
      <c r="R276" s="68"/>
      <c r="S276" s="68"/>
      <c r="T276" s="68"/>
      <c r="U276" s="68"/>
      <c r="V276" s="68"/>
      <c r="W276" s="68"/>
      <c r="X276" s="69"/>
      <c r="Y276" s="31"/>
      <c r="Z276" s="31"/>
      <c r="AA276" s="31"/>
      <c r="AB276" s="31"/>
      <c r="AC276" s="31"/>
      <c r="AD276" s="31"/>
      <c r="AE276" s="31"/>
      <c r="AT276" s="14" t="s">
        <v>174</v>
      </c>
      <c r="AU276" s="14" t="s">
        <v>81</v>
      </c>
    </row>
    <row r="277" spans="1:65" s="2" customFormat="1" ht="62.65" customHeight="1">
      <c r="A277" s="31"/>
      <c r="B277" s="32"/>
      <c r="C277" s="193" t="s">
        <v>506</v>
      </c>
      <c r="D277" s="193" t="s">
        <v>169</v>
      </c>
      <c r="E277" s="194" t="s">
        <v>507</v>
      </c>
      <c r="F277" s="195" t="s">
        <v>508</v>
      </c>
      <c r="G277" s="196" t="s">
        <v>509</v>
      </c>
      <c r="H277" s="197">
        <v>2</v>
      </c>
      <c r="I277" s="198"/>
      <c r="J277" s="198"/>
      <c r="K277" s="199">
        <f>ROUND(P277*H277,2)</f>
        <v>0</v>
      </c>
      <c r="L277" s="200"/>
      <c r="M277" s="36"/>
      <c r="N277" s="201" t="s">
        <v>1</v>
      </c>
      <c r="O277" s="202" t="s">
        <v>37</v>
      </c>
      <c r="P277" s="203">
        <f>I277+J277</f>
        <v>0</v>
      </c>
      <c r="Q277" s="203">
        <f>ROUND(I277*H277,2)</f>
        <v>0</v>
      </c>
      <c r="R277" s="203">
        <f>ROUND(J277*H277,2)</f>
        <v>0</v>
      </c>
      <c r="S277" s="68"/>
      <c r="T277" s="204">
        <f>S277*H277</f>
        <v>0</v>
      </c>
      <c r="U277" s="204">
        <v>0</v>
      </c>
      <c r="V277" s="204">
        <f>U277*H277</f>
        <v>0</v>
      </c>
      <c r="W277" s="204">
        <v>0</v>
      </c>
      <c r="X277" s="205">
        <f>W277*H277</f>
        <v>0</v>
      </c>
      <c r="Y277" s="31"/>
      <c r="Z277" s="31"/>
      <c r="AA277" s="31"/>
      <c r="AB277" s="31"/>
      <c r="AC277" s="31"/>
      <c r="AD277" s="31"/>
      <c r="AE277" s="31"/>
      <c r="AR277" s="206" t="s">
        <v>81</v>
      </c>
      <c r="AT277" s="206" t="s">
        <v>169</v>
      </c>
      <c r="AU277" s="206" t="s">
        <v>81</v>
      </c>
      <c r="AY277" s="14" t="s">
        <v>167</v>
      </c>
      <c r="BE277" s="207">
        <f>IF(O277="základní",K277,0)</f>
        <v>0</v>
      </c>
      <c r="BF277" s="207">
        <f>IF(O277="snížená",K277,0)</f>
        <v>0</v>
      </c>
      <c r="BG277" s="207">
        <f>IF(O277="zákl. přenesená",K277,0)</f>
        <v>0</v>
      </c>
      <c r="BH277" s="207">
        <f>IF(O277="sníž. přenesená",K277,0)</f>
        <v>0</v>
      </c>
      <c r="BI277" s="207">
        <f>IF(O277="nulová",K277,0)</f>
        <v>0</v>
      </c>
      <c r="BJ277" s="14" t="s">
        <v>81</v>
      </c>
      <c r="BK277" s="207">
        <f>ROUND(P277*H277,2)</f>
        <v>0</v>
      </c>
      <c r="BL277" s="14" t="s">
        <v>81</v>
      </c>
      <c r="BM277" s="206" t="s">
        <v>510</v>
      </c>
    </row>
    <row r="278" spans="1:65" s="2" customFormat="1" ht="136.5">
      <c r="A278" s="31"/>
      <c r="B278" s="32"/>
      <c r="C278" s="33"/>
      <c r="D278" s="208" t="s">
        <v>174</v>
      </c>
      <c r="E278" s="33"/>
      <c r="F278" s="209" t="s">
        <v>511</v>
      </c>
      <c r="G278" s="33"/>
      <c r="H278" s="33"/>
      <c r="I278" s="210"/>
      <c r="J278" s="210"/>
      <c r="K278" s="33"/>
      <c r="L278" s="33"/>
      <c r="M278" s="36"/>
      <c r="N278" s="211"/>
      <c r="O278" s="212"/>
      <c r="P278" s="68"/>
      <c r="Q278" s="68"/>
      <c r="R278" s="68"/>
      <c r="S278" s="68"/>
      <c r="T278" s="68"/>
      <c r="U278" s="68"/>
      <c r="V278" s="68"/>
      <c r="W278" s="68"/>
      <c r="X278" s="69"/>
      <c r="Y278" s="31"/>
      <c r="Z278" s="31"/>
      <c r="AA278" s="31"/>
      <c r="AB278" s="31"/>
      <c r="AC278" s="31"/>
      <c r="AD278" s="31"/>
      <c r="AE278" s="31"/>
      <c r="AT278" s="14" t="s">
        <v>174</v>
      </c>
      <c r="AU278" s="14" t="s">
        <v>81</v>
      </c>
    </row>
    <row r="279" spans="1:65" s="2" customFormat="1" ht="117">
      <c r="A279" s="31"/>
      <c r="B279" s="32"/>
      <c r="C279" s="33"/>
      <c r="D279" s="208" t="s">
        <v>512</v>
      </c>
      <c r="E279" s="33"/>
      <c r="F279" s="223" t="s">
        <v>513</v>
      </c>
      <c r="G279" s="33"/>
      <c r="H279" s="33"/>
      <c r="I279" s="210"/>
      <c r="J279" s="210"/>
      <c r="K279" s="33"/>
      <c r="L279" s="33"/>
      <c r="M279" s="36"/>
      <c r="N279" s="211"/>
      <c r="O279" s="212"/>
      <c r="P279" s="68"/>
      <c r="Q279" s="68"/>
      <c r="R279" s="68"/>
      <c r="S279" s="68"/>
      <c r="T279" s="68"/>
      <c r="U279" s="68"/>
      <c r="V279" s="68"/>
      <c r="W279" s="68"/>
      <c r="X279" s="69"/>
      <c r="Y279" s="31"/>
      <c r="Z279" s="31"/>
      <c r="AA279" s="31"/>
      <c r="AB279" s="31"/>
      <c r="AC279" s="31"/>
      <c r="AD279" s="31"/>
      <c r="AE279" s="31"/>
      <c r="AT279" s="14" t="s">
        <v>512</v>
      </c>
      <c r="AU279" s="14" t="s">
        <v>81</v>
      </c>
    </row>
    <row r="280" spans="1:65" s="2" customFormat="1" ht="24.2" customHeight="1">
      <c r="A280" s="31"/>
      <c r="B280" s="32"/>
      <c r="C280" s="193" t="s">
        <v>514</v>
      </c>
      <c r="D280" s="193" t="s">
        <v>169</v>
      </c>
      <c r="E280" s="194" t="s">
        <v>515</v>
      </c>
      <c r="F280" s="195" t="s">
        <v>516</v>
      </c>
      <c r="G280" s="196" t="s">
        <v>509</v>
      </c>
      <c r="H280" s="197">
        <v>1</v>
      </c>
      <c r="I280" s="198"/>
      <c r="J280" s="198"/>
      <c r="K280" s="199">
        <f>ROUND(P280*H280,2)</f>
        <v>0</v>
      </c>
      <c r="L280" s="200"/>
      <c r="M280" s="36"/>
      <c r="N280" s="201" t="s">
        <v>1</v>
      </c>
      <c r="O280" s="202" t="s">
        <v>37</v>
      </c>
      <c r="P280" s="203">
        <f>I280+J280</f>
        <v>0</v>
      </c>
      <c r="Q280" s="203">
        <f>ROUND(I280*H280,2)</f>
        <v>0</v>
      </c>
      <c r="R280" s="203">
        <f>ROUND(J280*H280,2)</f>
        <v>0</v>
      </c>
      <c r="S280" s="68"/>
      <c r="T280" s="204">
        <f>S280*H280</f>
        <v>0</v>
      </c>
      <c r="U280" s="204">
        <v>0</v>
      </c>
      <c r="V280" s="204">
        <f>U280*H280</f>
        <v>0</v>
      </c>
      <c r="W280" s="204">
        <v>0</v>
      </c>
      <c r="X280" s="205">
        <f>W280*H280</f>
        <v>0</v>
      </c>
      <c r="Y280" s="31"/>
      <c r="Z280" s="31"/>
      <c r="AA280" s="31"/>
      <c r="AB280" s="31"/>
      <c r="AC280" s="31"/>
      <c r="AD280" s="31"/>
      <c r="AE280" s="31"/>
      <c r="AR280" s="206" t="s">
        <v>81</v>
      </c>
      <c r="AT280" s="206" t="s">
        <v>169</v>
      </c>
      <c r="AU280" s="206" t="s">
        <v>81</v>
      </c>
      <c r="AY280" s="14" t="s">
        <v>167</v>
      </c>
      <c r="BE280" s="207">
        <f>IF(O280="základní",K280,0)</f>
        <v>0</v>
      </c>
      <c r="BF280" s="207">
        <f>IF(O280="snížená",K280,0)</f>
        <v>0</v>
      </c>
      <c r="BG280" s="207">
        <f>IF(O280="zákl. přenesená",K280,0)</f>
        <v>0</v>
      </c>
      <c r="BH280" s="207">
        <f>IF(O280="sníž. přenesená",K280,0)</f>
        <v>0</v>
      </c>
      <c r="BI280" s="207">
        <f>IF(O280="nulová",K280,0)</f>
        <v>0</v>
      </c>
      <c r="BJ280" s="14" t="s">
        <v>81</v>
      </c>
      <c r="BK280" s="207">
        <f>ROUND(P280*H280,2)</f>
        <v>0</v>
      </c>
      <c r="BL280" s="14" t="s">
        <v>81</v>
      </c>
      <c r="BM280" s="206" t="s">
        <v>517</v>
      </c>
    </row>
    <row r="281" spans="1:65" s="2" customFormat="1" ht="48.75">
      <c r="A281" s="31"/>
      <c r="B281" s="32"/>
      <c r="C281" s="33"/>
      <c r="D281" s="208" t="s">
        <v>174</v>
      </c>
      <c r="E281" s="33"/>
      <c r="F281" s="209" t="s">
        <v>518</v>
      </c>
      <c r="G281" s="33"/>
      <c r="H281" s="33"/>
      <c r="I281" s="210"/>
      <c r="J281" s="210"/>
      <c r="K281" s="33"/>
      <c r="L281" s="33"/>
      <c r="M281" s="36"/>
      <c r="N281" s="211"/>
      <c r="O281" s="212"/>
      <c r="P281" s="68"/>
      <c r="Q281" s="68"/>
      <c r="R281" s="68"/>
      <c r="S281" s="68"/>
      <c r="T281" s="68"/>
      <c r="U281" s="68"/>
      <c r="V281" s="68"/>
      <c r="W281" s="68"/>
      <c r="X281" s="69"/>
      <c r="Y281" s="31"/>
      <c r="Z281" s="31"/>
      <c r="AA281" s="31"/>
      <c r="AB281" s="31"/>
      <c r="AC281" s="31"/>
      <c r="AD281" s="31"/>
      <c r="AE281" s="31"/>
      <c r="AT281" s="14" t="s">
        <v>174</v>
      </c>
      <c r="AU281" s="14" t="s">
        <v>81</v>
      </c>
    </row>
    <row r="282" spans="1:65" s="2" customFormat="1" ht="48.75">
      <c r="A282" s="31"/>
      <c r="B282" s="32"/>
      <c r="C282" s="33"/>
      <c r="D282" s="208" t="s">
        <v>512</v>
      </c>
      <c r="E282" s="33"/>
      <c r="F282" s="223" t="s">
        <v>519</v>
      </c>
      <c r="G282" s="33"/>
      <c r="H282" s="33"/>
      <c r="I282" s="210"/>
      <c r="J282" s="210"/>
      <c r="K282" s="33"/>
      <c r="L282" s="33"/>
      <c r="M282" s="36"/>
      <c r="N282" s="211"/>
      <c r="O282" s="212"/>
      <c r="P282" s="68"/>
      <c r="Q282" s="68"/>
      <c r="R282" s="68"/>
      <c r="S282" s="68"/>
      <c r="T282" s="68"/>
      <c r="U282" s="68"/>
      <c r="V282" s="68"/>
      <c r="W282" s="68"/>
      <c r="X282" s="69"/>
      <c r="Y282" s="31"/>
      <c r="Z282" s="31"/>
      <c r="AA282" s="31"/>
      <c r="AB282" s="31"/>
      <c r="AC282" s="31"/>
      <c r="AD282" s="31"/>
      <c r="AE282" s="31"/>
      <c r="AT282" s="14" t="s">
        <v>512</v>
      </c>
      <c r="AU282" s="14" t="s">
        <v>81</v>
      </c>
    </row>
    <row r="283" spans="1:65" s="2" customFormat="1" ht="24.2" customHeight="1">
      <c r="A283" s="31"/>
      <c r="B283" s="32"/>
      <c r="C283" s="193" t="s">
        <v>520</v>
      </c>
      <c r="D283" s="193" t="s">
        <v>169</v>
      </c>
      <c r="E283" s="194" t="s">
        <v>521</v>
      </c>
      <c r="F283" s="195" t="s">
        <v>522</v>
      </c>
      <c r="G283" s="196" t="s">
        <v>509</v>
      </c>
      <c r="H283" s="197">
        <v>2</v>
      </c>
      <c r="I283" s="198"/>
      <c r="J283" s="198"/>
      <c r="K283" s="199">
        <f>ROUND(P283*H283,2)</f>
        <v>0</v>
      </c>
      <c r="L283" s="200"/>
      <c r="M283" s="36"/>
      <c r="N283" s="201" t="s">
        <v>1</v>
      </c>
      <c r="O283" s="202" t="s">
        <v>37</v>
      </c>
      <c r="P283" s="203">
        <f>I283+J283</f>
        <v>0</v>
      </c>
      <c r="Q283" s="203">
        <f>ROUND(I283*H283,2)</f>
        <v>0</v>
      </c>
      <c r="R283" s="203">
        <f>ROUND(J283*H283,2)</f>
        <v>0</v>
      </c>
      <c r="S283" s="68"/>
      <c r="T283" s="204">
        <f>S283*H283</f>
        <v>0</v>
      </c>
      <c r="U283" s="204">
        <v>0</v>
      </c>
      <c r="V283" s="204">
        <f>U283*H283</f>
        <v>0</v>
      </c>
      <c r="W283" s="204">
        <v>0</v>
      </c>
      <c r="X283" s="205">
        <f>W283*H283</f>
        <v>0</v>
      </c>
      <c r="Y283" s="31"/>
      <c r="Z283" s="31"/>
      <c r="AA283" s="31"/>
      <c r="AB283" s="31"/>
      <c r="AC283" s="31"/>
      <c r="AD283" s="31"/>
      <c r="AE283" s="31"/>
      <c r="AR283" s="206" t="s">
        <v>81</v>
      </c>
      <c r="AT283" s="206" t="s">
        <v>169</v>
      </c>
      <c r="AU283" s="206" t="s">
        <v>81</v>
      </c>
      <c r="AY283" s="14" t="s">
        <v>167</v>
      </c>
      <c r="BE283" s="207">
        <f>IF(O283="základní",K283,0)</f>
        <v>0</v>
      </c>
      <c r="BF283" s="207">
        <f>IF(O283="snížená",K283,0)</f>
        <v>0</v>
      </c>
      <c r="BG283" s="207">
        <f>IF(O283="zákl. přenesená",K283,0)</f>
        <v>0</v>
      </c>
      <c r="BH283" s="207">
        <f>IF(O283="sníž. přenesená",K283,0)</f>
        <v>0</v>
      </c>
      <c r="BI283" s="207">
        <f>IF(O283="nulová",K283,0)</f>
        <v>0</v>
      </c>
      <c r="BJ283" s="14" t="s">
        <v>81</v>
      </c>
      <c r="BK283" s="207">
        <f>ROUND(P283*H283,2)</f>
        <v>0</v>
      </c>
      <c r="BL283" s="14" t="s">
        <v>81</v>
      </c>
      <c r="BM283" s="206" t="s">
        <v>523</v>
      </c>
    </row>
    <row r="284" spans="1:65" s="2" customFormat="1" ht="58.5">
      <c r="A284" s="31"/>
      <c r="B284" s="32"/>
      <c r="C284" s="33"/>
      <c r="D284" s="208" t="s">
        <v>174</v>
      </c>
      <c r="E284" s="33"/>
      <c r="F284" s="209" t="s">
        <v>524</v>
      </c>
      <c r="G284" s="33"/>
      <c r="H284" s="33"/>
      <c r="I284" s="210"/>
      <c r="J284" s="210"/>
      <c r="K284" s="33"/>
      <c r="L284" s="33"/>
      <c r="M284" s="36"/>
      <c r="N284" s="211"/>
      <c r="O284" s="212"/>
      <c r="P284" s="68"/>
      <c r="Q284" s="68"/>
      <c r="R284" s="68"/>
      <c r="S284" s="68"/>
      <c r="T284" s="68"/>
      <c r="U284" s="68"/>
      <c r="V284" s="68"/>
      <c r="W284" s="68"/>
      <c r="X284" s="69"/>
      <c r="Y284" s="31"/>
      <c r="Z284" s="31"/>
      <c r="AA284" s="31"/>
      <c r="AB284" s="31"/>
      <c r="AC284" s="31"/>
      <c r="AD284" s="31"/>
      <c r="AE284" s="31"/>
      <c r="AT284" s="14" t="s">
        <v>174</v>
      </c>
      <c r="AU284" s="14" t="s">
        <v>81</v>
      </c>
    </row>
    <row r="285" spans="1:65" s="2" customFormat="1" ht="58.5">
      <c r="A285" s="31"/>
      <c r="B285" s="32"/>
      <c r="C285" s="33"/>
      <c r="D285" s="208" t="s">
        <v>512</v>
      </c>
      <c r="E285" s="33"/>
      <c r="F285" s="223" t="s">
        <v>525</v>
      </c>
      <c r="G285" s="33"/>
      <c r="H285" s="33"/>
      <c r="I285" s="210"/>
      <c r="J285" s="210"/>
      <c r="K285" s="33"/>
      <c r="L285" s="33"/>
      <c r="M285" s="36"/>
      <c r="N285" s="224"/>
      <c r="O285" s="225"/>
      <c r="P285" s="226"/>
      <c r="Q285" s="226"/>
      <c r="R285" s="226"/>
      <c r="S285" s="226"/>
      <c r="T285" s="226"/>
      <c r="U285" s="226"/>
      <c r="V285" s="226"/>
      <c r="W285" s="226"/>
      <c r="X285" s="227"/>
      <c r="Y285" s="31"/>
      <c r="Z285" s="31"/>
      <c r="AA285" s="31"/>
      <c r="AB285" s="31"/>
      <c r="AC285" s="31"/>
      <c r="AD285" s="31"/>
      <c r="AE285" s="31"/>
      <c r="AT285" s="14" t="s">
        <v>512</v>
      </c>
      <c r="AU285" s="14" t="s">
        <v>81</v>
      </c>
    </row>
    <row r="286" spans="1:65" s="2" customFormat="1" ht="6.95" customHeight="1">
      <c r="A286" s="31"/>
      <c r="B286" s="51"/>
      <c r="C286" s="52"/>
      <c r="D286" s="52"/>
      <c r="E286" s="52"/>
      <c r="F286" s="52"/>
      <c r="G286" s="52"/>
      <c r="H286" s="52"/>
      <c r="I286" s="52"/>
      <c r="J286" s="52"/>
      <c r="K286" s="52"/>
      <c r="L286" s="52"/>
      <c r="M286" s="36"/>
      <c r="N286" s="31"/>
      <c r="P286" s="31"/>
      <c r="Q286" s="31"/>
      <c r="R286" s="31"/>
      <c r="S286" s="31"/>
      <c r="T286" s="31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</row>
  </sheetData>
  <sheetProtection algorithmName="SHA-512" hashValue="FvSUjKG1ya3NqbaS3Iil4yvqLERtauyG+/kg9v7DwPD8aNds8gjVr1gKD73rIzlZvTAcWhtO2CIeo4jOoCsQbg==" saltValue="7VL9J7wNt6/AjDJARY2NGZZpAWbwG34nQbxSgjlQ7RFKn4sXyNxeZE17QM4U0BYVbQ6Pw0yt/Rv6Kbr6nNFauQ==" spinCount="100000" sheet="1" objects="1" scenarios="1" formatColumns="0" formatRows="0" autoFilter="0"/>
  <autoFilter ref="C122:L285"/>
  <mergeCells count="12">
    <mergeCell ref="E115:H115"/>
    <mergeCell ref="M2:Z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T2" s="14" t="s">
        <v>91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7"/>
      <c r="AT3" s="14" t="s">
        <v>83</v>
      </c>
    </row>
    <row r="4" spans="1:46" s="1" customFormat="1" ht="24.95" customHeight="1">
      <c r="B4" s="17"/>
      <c r="D4" s="116" t="s">
        <v>131</v>
      </c>
      <c r="M4" s="17"/>
      <c r="N4" s="117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18" t="s">
        <v>17</v>
      </c>
      <c r="M6" s="17"/>
    </row>
    <row r="7" spans="1:46" s="1" customFormat="1" ht="23.25" customHeight="1">
      <c r="B7" s="17"/>
      <c r="E7" s="274" t="str">
        <f>'Rekapitulace stavby'!K6</f>
        <v>Oprava PZS na trati Staré Město u UH - Vlárský průsmyk a Kojetín - Valašské Meziříčí</v>
      </c>
      <c r="F7" s="275"/>
      <c r="G7" s="275"/>
      <c r="H7" s="275"/>
      <c r="M7" s="17"/>
    </row>
    <row r="8" spans="1:46" s="1" customFormat="1" ht="12" customHeight="1">
      <c r="B8" s="17"/>
      <c r="D8" s="118" t="s">
        <v>132</v>
      </c>
      <c r="M8" s="17"/>
    </row>
    <row r="9" spans="1:46" s="2" customFormat="1" ht="23.25" customHeight="1">
      <c r="A9" s="31"/>
      <c r="B9" s="36"/>
      <c r="C9" s="31"/>
      <c r="D9" s="31"/>
      <c r="E9" s="274" t="s">
        <v>133</v>
      </c>
      <c r="F9" s="276"/>
      <c r="G9" s="276"/>
      <c r="H9" s="276"/>
      <c r="I9" s="31"/>
      <c r="J9" s="31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8" t="s">
        <v>134</v>
      </c>
      <c r="E10" s="31"/>
      <c r="F10" s="31"/>
      <c r="G10" s="31"/>
      <c r="H10" s="31"/>
      <c r="I10" s="31"/>
      <c r="J10" s="31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7" t="s">
        <v>526</v>
      </c>
      <c r="F11" s="276"/>
      <c r="G11" s="276"/>
      <c r="H11" s="276"/>
      <c r="I11" s="31"/>
      <c r="J11" s="31"/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8" t="s">
        <v>19</v>
      </c>
      <c r="E13" s="31"/>
      <c r="F13" s="109" t="s">
        <v>1</v>
      </c>
      <c r="G13" s="31"/>
      <c r="H13" s="31"/>
      <c r="I13" s="118" t="s">
        <v>20</v>
      </c>
      <c r="J13" s="109" t="s">
        <v>1</v>
      </c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21</v>
      </c>
      <c r="E14" s="31"/>
      <c r="F14" s="109" t="s">
        <v>22</v>
      </c>
      <c r="G14" s="31"/>
      <c r="H14" s="31"/>
      <c r="I14" s="118" t="s">
        <v>23</v>
      </c>
      <c r="J14" s="119">
        <f>'Rekapitulace stavby'!AN8</f>
        <v>0</v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24</v>
      </c>
      <c r="E16" s="31"/>
      <c r="F16" s="31"/>
      <c r="G16" s="31"/>
      <c r="H16" s="31"/>
      <c r="I16" s="118" t="s">
        <v>25</v>
      </c>
      <c r="J16" s="109" t="str">
        <f>IF('Rekapitulace stavby'!AN10="","",'Rekapitulace stavby'!AN10)</f>
        <v/>
      </c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9" t="str">
        <f>IF('Rekapitulace stavby'!E11="","",'Rekapitulace stavby'!E11)</f>
        <v xml:space="preserve"> </v>
      </c>
      <c r="F17" s="31"/>
      <c r="G17" s="31"/>
      <c r="H17" s="31"/>
      <c r="I17" s="118" t="s">
        <v>26</v>
      </c>
      <c r="J17" s="109" t="str">
        <f>IF('Rekapitulace stavby'!AN11="","",'Rekapitulace stavby'!AN11)</f>
        <v/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8" t="s">
        <v>27</v>
      </c>
      <c r="E19" s="31"/>
      <c r="F19" s="31"/>
      <c r="G19" s="31"/>
      <c r="H19" s="31"/>
      <c r="I19" s="118" t="s">
        <v>25</v>
      </c>
      <c r="J19" s="27" t="str">
        <f>'Rekapitulace stavby'!AN13</f>
        <v>Vyplň údaj</v>
      </c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8" t="str">
        <f>'Rekapitulace stavby'!E14</f>
        <v>Vyplň údaj</v>
      </c>
      <c r="F20" s="279"/>
      <c r="G20" s="279"/>
      <c r="H20" s="279"/>
      <c r="I20" s="118" t="s">
        <v>26</v>
      </c>
      <c r="J20" s="27" t="str">
        <f>'Rekapitulace stavby'!AN14</f>
        <v>Vyplň údaj</v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8" t="s">
        <v>29</v>
      </c>
      <c r="E22" s="31"/>
      <c r="F22" s="31"/>
      <c r="G22" s="31"/>
      <c r="H22" s="31"/>
      <c r="I22" s="118" t="s">
        <v>25</v>
      </c>
      <c r="J22" s="109" t="str">
        <f>IF('Rekapitulace stavby'!AN16="","",'Rekapitulace stavby'!AN16)</f>
        <v/>
      </c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9" t="str">
        <f>IF('Rekapitulace stavby'!E17="","",'Rekapitulace stavby'!E17)</f>
        <v xml:space="preserve"> </v>
      </c>
      <c r="F23" s="31"/>
      <c r="G23" s="31"/>
      <c r="H23" s="31"/>
      <c r="I23" s="118" t="s">
        <v>26</v>
      </c>
      <c r="J23" s="109" t="str">
        <f>IF('Rekapitulace stavby'!AN17="","",'Rekapitulace stavby'!AN17)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8" t="s">
        <v>30</v>
      </c>
      <c r="E25" s="31"/>
      <c r="F25" s="31"/>
      <c r="G25" s="31"/>
      <c r="H25" s="31"/>
      <c r="I25" s="118" t="s">
        <v>25</v>
      </c>
      <c r="J25" s="109" t="str">
        <f>IF('Rekapitulace stavby'!AN19="","",'Rekapitulace stavby'!AN19)</f>
        <v/>
      </c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9" t="str">
        <f>IF('Rekapitulace stavby'!E20="","",'Rekapitulace stavby'!E20)</f>
        <v xml:space="preserve"> </v>
      </c>
      <c r="F26" s="31"/>
      <c r="G26" s="31"/>
      <c r="H26" s="31"/>
      <c r="I26" s="118" t="s">
        <v>26</v>
      </c>
      <c r="J26" s="109" t="str">
        <f>IF('Rekapitulace stavby'!AN20="","",'Rekapitulace stavby'!AN20)</f>
        <v/>
      </c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8" t="s">
        <v>31</v>
      </c>
      <c r="E28" s="31"/>
      <c r="F28" s="31"/>
      <c r="G28" s="31"/>
      <c r="H28" s="31"/>
      <c r="I28" s="31"/>
      <c r="J28" s="31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0"/>
      <c r="B29" s="121"/>
      <c r="C29" s="120"/>
      <c r="D29" s="120"/>
      <c r="E29" s="280" t="s">
        <v>1</v>
      </c>
      <c r="F29" s="280"/>
      <c r="G29" s="280"/>
      <c r="H29" s="280"/>
      <c r="I29" s="120"/>
      <c r="J29" s="120"/>
      <c r="K29" s="120"/>
      <c r="L29" s="120"/>
      <c r="M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3"/>
      <c r="E31" s="123"/>
      <c r="F31" s="123"/>
      <c r="G31" s="123"/>
      <c r="H31" s="123"/>
      <c r="I31" s="123"/>
      <c r="J31" s="123"/>
      <c r="K31" s="123"/>
      <c r="L31" s="123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2.75">
      <c r="A32" s="31"/>
      <c r="B32" s="36"/>
      <c r="C32" s="31"/>
      <c r="D32" s="31"/>
      <c r="E32" s="118" t="s">
        <v>136</v>
      </c>
      <c r="F32" s="31"/>
      <c r="G32" s="31"/>
      <c r="H32" s="31"/>
      <c r="I32" s="31"/>
      <c r="J32" s="31"/>
      <c r="K32" s="124">
        <f>I98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2.75">
      <c r="A33" s="31"/>
      <c r="B33" s="36"/>
      <c r="C33" s="31"/>
      <c r="D33" s="31"/>
      <c r="E33" s="118" t="s">
        <v>137</v>
      </c>
      <c r="F33" s="31"/>
      <c r="G33" s="31"/>
      <c r="H33" s="31"/>
      <c r="I33" s="31"/>
      <c r="J33" s="31"/>
      <c r="K33" s="124">
        <f>J98</f>
        <v>0</v>
      </c>
      <c r="L33" s="3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5" t="s">
        <v>32</v>
      </c>
      <c r="E34" s="31"/>
      <c r="F34" s="31"/>
      <c r="G34" s="31"/>
      <c r="H34" s="31"/>
      <c r="I34" s="31"/>
      <c r="J34" s="31"/>
      <c r="K34" s="126">
        <f>ROUND(K127, 2)</f>
        <v>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3"/>
      <c r="E35" s="123"/>
      <c r="F35" s="123"/>
      <c r="G35" s="123"/>
      <c r="H35" s="123"/>
      <c r="I35" s="123"/>
      <c r="J35" s="123"/>
      <c r="K35" s="123"/>
      <c r="L35" s="123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27" t="s">
        <v>34</v>
      </c>
      <c r="G36" s="31"/>
      <c r="H36" s="31"/>
      <c r="I36" s="127" t="s">
        <v>33</v>
      </c>
      <c r="J36" s="31"/>
      <c r="K36" s="127" t="s">
        <v>35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28" t="s">
        <v>36</v>
      </c>
      <c r="E37" s="118" t="s">
        <v>37</v>
      </c>
      <c r="F37" s="124">
        <f>ROUND((SUM(BE127:BE165)),  2)</f>
        <v>0</v>
      </c>
      <c r="G37" s="31"/>
      <c r="H37" s="31"/>
      <c r="I37" s="129">
        <v>0.21</v>
      </c>
      <c r="J37" s="31"/>
      <c r="K37" s="124">
        <f>ROUND(((SUM(BE127:BE165))*I37),  2)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8" t="s">
        <v>38</v>
      </c>
      <c r="F38" s="124">
        <f>ROUND((SUM(BF127:BF165)),  2)</f>
        <v>0</v>
      </c>
      <c r="G38" s="31"/>
      <c r="H38" s="31"/>
      <c r="I38" s="129">
        <v>0.15</v>
      </c>
      <c r="J38" s="31"/>
      <c r="K38" s="124">
        <f>ROUND(((SUM(BF127:BF165))*I38),  2)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39</v>
      </c>
      <c r="F39" s="124">
        <f>ROUND((SUM(BG127:BG165)),  2)</f>
        <v>0</v>
      </c>
      <c r="G39" s="31"/>
      <c r="H39" s="31"/>
      <c r="I39" s="129">
        <v>0.21</v>
      </c>
      <c r="J39" s="31"/>
      <c r="K39" s="124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8" t="s">
        <v>40</v>
      </c>
      <c r="F40" s="124">
        <f>ROUND((SUM(BH127:BH165)),  2)</f>
        <v>0</v>
      </c>
      <c r="G40" s="31"/>
      <c r="H40" s="31"/>
      <c r="I40" s="129">
        <v>0.15</v>
      </c>
      <c r="J40" s="31"/>
      <c r="K40" s="124">
        <f>0</f>
        <v>0</v>
      </c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8" t="s">
        <v>41</v>
      </c>
      <c r="F41" s="124">
        <f>ROUND((SUM(BI127:BI165)),  2)</f>
        <v>0</v>
      </c>
      <c r="G41" s="31"/>
      <c r="H41" s="31"/>
      <c r="I41" s="129">
        <v>0</v>
      </c>
      <c r="J41" s="31"/>
      <c r="K41" s="124">
        <f>0</f>
        <v>0</v>
      </c>
      <c r="L41" s="31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0"/>
      <c r="D43" s="131" t="s">
        <v>42</v>
      </c>
      <c r="E43" s="132"/>
      <c r="F43" s="132"/>
      <c r="G43" s="133" t="s">
        <v>43</v>
      </c>
      <c r="H43" s="134" t="s">
        <v>44</v>
      </c>
      <c r="I43" s="132"/>
      <c r="J43" s="132"/>
      <c r="K43" s="135">
        <f>SUM(K34:K41)</f>
        <v>0</v>
      </c>
      <c r="L43" s="136"/>
      <c r="M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8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138"/>
      <c r="M50" s="48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1"/>
      <c r="B61" s="36"/>
      <c r="C61" s="31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140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1"/>
      <c r="B65" s="36"/>
      <c r="C65" s="31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143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1"/>
      <c r="B76" s="36"/>
      <c r="C76" s="31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140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138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17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3.25" customHeight="1">
      <c r="A85" s="31"/>
      <c r="B85" s="32"/>
      <c r="C85" s="33"/>
      <c r="D85" s="33"/>
      <c r="E85" s="281" t="str">
        <f>E7</f>
        <v>Oprava PZS na trati Staré Město u UH - Vlárský průsmyk a Kojetín - Valašské Meziříčí</v>
      </c>
      <c r="F85" s="282"/>
      <c r="G85" s="282"/>
      <c r="H85" s="282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132</v>
      </c>
      <c r="D86" s="19"/>
      <c r="E86" s="19"/>
      <c r="F86" s="19"/>
      <c r="G86" s="19"/>
      <c r="H86" s="19"/>
      <c r="I86" s="19"/>
      <c r="J86" s="19"/>
      <c r="K86" s="19"/>
      <c r="L86" s="19"/>
      <c r="M86" s="17"/>
    </row>
    <row r="87" spans="1:31" s="2" customFormat="1" ht="23.25" customHeight="1">
      <c r="A87" s="31"/>
      <c r="B87" s="32"/>
      <c r="C87" s="33"/>
      <c r="D87" s="33"/>
      <c r="E87" s="281" t="s">
        <v>133</v>
      </c>
      <c r="F87" s="283"/>
      <c r="G87" s="283"/>
      <c r="H87" s="283"/>
      <c r="I87" s="33"/>
      <c r="J87" s="33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134</v>
      </c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34" t="str">
        <f>E11</f>
        <v>PS 01.2 - Zemní práce - ÚRS</v>
      </c>
      <c r="F89" s="283"/>
      <c r="G89" s="283"/>
      <c r="H89" s="283"/>
      <c r="I89" s="33"/>
      <c r="J89" s="33"/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21</v>
      </c>
      <c r="D91" s="33"/>
      <c r="E91" s="33"/>
      <c r="F91" s="24" t="str">
        <f>F14</f>
        <v xml:space="preserve"> </v>
      </c>
      <c r="G91" s="33"/>
      <c r="H91" s="33"/>
      <c r="I91" s="26" t="s">
        <v>23</v>
      </c>
      <c r="J91" s="63">
        <f>IF(J14="","",J14)</f>
        <v>0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3"/>
      <c r="E93" s="33"/>
      <c r="F93" s="24" t="str">
        <f>E17</f>
        <v xml:space="preserve"> </v>
      </c>
      <c r="G93" s="33"/>
      <c r="H93" s="33"/>
      <c r="I93" s="26" t="s">
        <v>29</v>
      </c>
      <c r="J93" s="29" t="str">
        <f>E23</f>
        <v xml:space="preserve"> </v>
      </c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30</v>
      </c>
      <c r="J94" s="29" t="str">
        <f>E26</f>
        <v xml:space="preserve"> </v>
      </c>
      <c r="K94" s="33"/>
      <c r="L94" s="33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8" t="s">
        <v>139</v>
      </c>
      <c r="D96" s="149"/>
      <c r="E96" s="149"/>
      <c r="F96" s="149"/>
      <c r="G96" s="149"/>
      <c r="H96" s="149"/>
      <c r="I96" s="150" t="s">
        <v>140</v>
      </c>
      <c r="J96" s="150" t="s">
        <v>141</v>
      </c>
      <c r="K96" s="150" t="s">
        <v>142</v>
      </c>
      <c r="L96" s="149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1" t="s">
        <v>143</v>
      </c>
      <c r="D98" s="33"/>
      <c r="E98" s="33"/>
      <c r="F98" s="33"/>
      <c r="G98" s="33"/>
      <c r="H98" s="33"/>
      <c r="I98" s="81">
        <f>Q127</f>
        <v>0</v>
      </c>
      <c r="J98" s="81">
        <f>R127</f>
        <v>0</v>
      </c>
      <c r="K98" s="81">
        <f>K127</f>
        <v>0</v>
      </c>
      <c r="L98" s="33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144</v>
      </c>
    </row>
    <row r="99" spans="1:47" s="9" customFormat="1" ht="24.95" customHeight="1">
      <c r="B99" s="152"/>
      <c r="C99" s="153"/>
      <c r="D99" s="154" t="s">
        <v>145</v>
      </c>
      <c r="E99" s="155"/>
      <c r="F99" s="155"/>
      <c r="G99" s="155"/>
      <c r="H99" s="155"/>
      <c r="I99" s="156">
        <f>Q138</f>
        <v>0</v>
      </c>
      <c r="J99" s="156">
        <f>R138</f>
        <v>0</v>
      </c>
      <c r="K99" s="156">
        <f>K138</f>
        <v>0</v>
      </c>
      <c r="L99" s="153"/>
      <c r="M99" s="157"/>
    </row>
    <row r="100" spans="1:47" s="10" customFormat="1" ht="19.899999999999999" customHeight="1">
      <c r="B100" s="158"/>
      <c r="C100" s="103"/>
      <c r="D100" s="159" t="s">
        <v>146</v>
      </c>
      <c r="E100" s="160"/>
      <c r="F100" s="160"/>
      <c r="G100" s="160"/>
      <c r="H100" s="160"/>
      <c r="I100" s="161">
        <f>Q139</f>
        <v>0</v>
      </c>
      <c r="J100" s="161">
        <f>R139</f>
        <v>0</v>
      </c>
      <c r="K100" s="161">
        <f>K139</f>
        <v>0</v>
      </c>
      <c r="L100" s="103"/>
      <c r="M100" s="162"/>
    </row>
    <row r="101" spans="1:47" s="10" customFormat="1" ht="19.899999999999999" customHeight="1">
      <c r="B101" s="158"/>
      <c r="C101" s="103"/>
      <c r="D101" s="159" t="s">
        <v>527</v>
      </c>
      <c r="E101" s="160"/>
      <c r="F101" s="160"/>
      <c r="G101" s="160"/>
      <c r="H101" s="160"/>
      <c r="I101" s="161">
        <f>Q146</f>
        <v>0</v>
      </c>
      <c r="J101" s="161">
        <f>R146</f>
        <v>0</v>
      </c>
      <c r="K101" s="161">
        <f>K146</f>
        <v>0</v>
      </c>
      <c r="L101" s="103"/>
      <c r="M101" s="162"/>
    </row>
    <row r="102" spans="1:47" s="10" customFormat="1" ht="19.899999999999999" customHeight="1">
      <c r="B102" s="158"/>
      <c r="C102" s="103"/>
      <c r="D102" s="159" t="s">
        <v>528</v>
      </c>
      <c r="E102" s="160"/>
      <c r="F102" s="160"/>
      <c r="G102" s="160"/>
      <c r="H102" s="160"/>
      <c r="I102" s="161">
        <f>Q153</f>
        <v>0</v>
      </c>
      <c r="J102" s="161">
        <f>R153</f>
        <v>0</v>
      </c>
      <c r="K102" s="161">
        <f>K153</f>
        <v>0</v>
      </c>
      <c r="L102" s="103"/>
      <c r="M102" s="162"/>
    </row>
    <row r="103" spans="1:47" s="10" customFormat="1" ht="19.899999999999999" customHeight="1">
      <c r="B103" s="158"/>
      <c r="C103" s="103"/>
      <c r="D103" s="159" t="s">
        <v>529</v>
      </c>
      <c r="E103" s="160"/>
      <c r="F103" s="160"/>
      <c r="G103" s="160"/>
      <c r="H103" s="160"/>
      <c r="I103" s="161">
        <f>Q157</f>
        <v>0</v>
      </c>
      <c r="J103" s="161">
        <f>R157</f>
        <v>0</v>
      </c>
      <c r="K103" s="161">
        <f>K157</f>
        <v>0</v>
      </c>
      <c r="L103" s="103"/>
      <c r="M103" s="162"/>
    </row>
    <row r="104" spans="1:47" s="9" customFormat="1" ht="24.95" customHeight="1">
      <c r="B104" s="152"/>
      <c r="C104" s="153"/>
      <c r="D104" s="154" t="s">
        <v>530</v>
      </c>
      <c r="E104" s="155"/>
      <c r="F104" s="155"/>
      <c r="G104" s="155"/>
      <c r="H104" s="155"/>
      <c r="I104" s="156">
        <f>Q161</f>
        <v>0</v>
      </c>
      <c r="J104" s="156">
        <f>R161</f>
        <v>0</v>
      </c>
      <c r="K104" s="156">
        <f>K161</f>
        <v>0</v>
      </c>
      <c r="L104" s="153"/>
      <c r="M104" s="157"/>
    </row>
    <row r="105" spans="1:47" s="10" customFormat="1" ht="19.899999999999999" customHeight="1">
      <c r="B105" s="158"/>
      <c r="C105" s="103"/>
      <c r="D105" s="159" t="s">
        <v>531</v>
      </c>
      <c r="E105" s="160"/>
      <c r="F105" s="160"/>
      <c r="G105" s="160"/>
      <c r="H105" s="160"/>
      <c r="I105" s="161">
        <f>Q162</f>
        <v>0</v>
      </c>
      <c r="J105" s="161">
        <f>R162</f>
        <v>0</v>
      </c>
      <c r="K105" s="161">
        <f>K162</f>
        <v>0</v>
      </c>
      <c r="L105" s="103"/>
      <c r="M105" s="162"/>
    </row>
    <row r="106" spans="1:47" s="2" customFormat="1" ht="21.7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11" spans="1:47" s="2" customFormat="1" ht="6.95" customHeight="1">
      <c r="A111" s="31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24.95" customHeight="1">
      <c r="A112" s="31"/>
      <c r="B112" s="32"/>
      <c r="C112" s="20" t="s">
        <v>148</v>
      </c>
      <c r="D112" s="33"/>
      <c r="E112" s="33"/>
      <c r="F112" s="33"/>
      <c r="G112" s="33"/>
      <c r="H112" s="33"/>
      <c r="I112" s="33"/>
      <c r="J112" s="33"/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17</v>
      </c>
      <c r="D114" s="33"/>
      <c r="E114" s="33"/>
      <c r="F114" s="33"/>
      <c r="G114" s="33"/>
      <c r="H114" s="33"/>
      <c r="I114" s="33"/>
      <c r="J114" s="33"/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23.25" customHeight="1">
      <c r="A115" s="31"/>
      <c r="B115" s="32"/>
      <c r="C115" s="33"/>
      <c r="D115" s="33"/>
      <c r="E115" s="281" t="str">
        <f>E7</f>
        <v>Oprava PZS na trati Staré Město u UH - Vlárský průsmyk a Kojetín - Valašské Meziříčí</v>
      </c>
      <c r="F115" s="282"/>
      <c r="G115" s="282"/>
      <c r="H115" s="282"/>
      <c r="I115" s="33"/>
      <c r="J115" s="33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" customFormat="1" ht="12" customHeight="1">
      <c r="B116" s="18"/>
      <c r="C116" s="26" t="s">
        <v>132</v>
      </c>
      <c r="D116" s="19"/>
      <c r="E116" s="19"/>
      <c r="F116" s="19"/>
      <c r="G116" s="19"/>
      <c r="H116" s="19"/>
      <c r="I116" s="19"/>
      <c r="J116" s="19"/>
      <c r="K116" s="19"/>
      <c r="L116" s="19"/>
      <c r="M116" s="17"/>
    </row>
    <row r="117" spans="1:65" s="2" customFormat="1" ht="23.25" customHeight="1">
      <c r="A117" s="31"/>
      <c r="B117" s="32"/>
      <c r="C117" s="33"/>
      <c r="D117" s="33"/>
      <c r="E117" s="281" t="s">
        <v>133</v>
      </c>
      <c r="F117" s="283"/>
      <c r="G117" s="283"/>
      <c r="H117" s="283"/>
      <c r="I117" s="33"/>
      <c r="J117" s="33"/>
      <c r="K117" s="33"/>
      <c r="L117" s="33"/>
      <c r="M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134</v>
      </c>
      <c r="D118" s="33"/>
      <c r="E118" s="33"/>
      <c r="F118" s="33"/>
      <c r="G118" s="33"/>
      <c r="H118" s="33"/>
      <c r="I118" s="33"/>
      <c r="J118" s="33"/>
      <c r="K118" s="33"/>
      <c r="L118" s="33"/>
      <c r="M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6.5" customHeight="1">
      <c r="A119" s="31"/>
      <c r="B119" s="32"/>
      <c r="C119" s="33"/>
      <c r="D119" s="33"/>
      <c r="E119" s="234" t="str">
        <f>E11</f>
        <v>PS 01.2 - Zemní práce - ÚRS</v>
      </c>
      <c r="F119" s="283"/>
      <c r="G119" s="283"/>
      <c r="H119" s="283"/>
      <c r="I119" s="33"/>
      <c r="J119" s="33"/>
      <c r="K119" s="33"/>
      <c r="L119" s="33"/>
      <c r="M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2" customHeight="1">
      <c r="A121" s="31"/>
      <c r="B121" s="32"/>
      <c r="C121" s="26" t="s">
        <v>21</v>
      </c>
      <c r="D121" s="33"/>
      <c r="E121" s="33"/>
      <c r="F121" s="24" t="str">
        <f>F14</f>
        <v xml:space="preserve"> </v>
      </c>
      <c r="G121" s="33"/>
      <c r="H121" s="33"/>
      <c r="I121" s="26" t="s">
        <v>23</v>
      </c>
      <c r="J121" s="63">
        <f>IF(J14="","",J14)</f>
        <v>0</v>
      </c>
      <c r="K121" s="33"/>
      <c r="L121" s="33"/>
      <c r="M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6.9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5.2" customHeight="1">
      <c r="A123" s="31"/>
      <c r="B123" s="32"/>
      <c r="C123" s="26" t="s">
        <v>24</v>
      </c>
      <c r="D123" s="33"/>
      <c r="E123" s="33"/>
      <c r="F123" s="24" t="str">
        <f>E17</f>
        <v xml:space="preserve"> </v>
      </c>
      <c r="G123" s="33"/>
      <c r="H123" s="33"/>
      <c r="I123" s="26" t="s">
        <v>29</v>
      </c>
      <c r="J123" s="29" t="str">
        <f>E23</f>
        <v xml:space="preserve"> </v>
      </c>
      <c r="K123" s="33"/>
      <c r="L123" s="33"/>
      <c r="M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2" customFormat="1" ht="15.2" customHeight="1">
      <c r="A124" s="31"/>
      <c r="B124" s="32"/>
      <c r="C124" s="26" t="s">
        <v>27</v>
      </c>
      <c r="D124" s="33"/>
      <c r="E124" s="33"/>
      <c r="F124" s="24" t="str">
        <f>IF(E20="","",E20)</f>
        <v>Vyplň údaj</v>
      </c>
      <c r="G124" s="33"/>
      <c r="H124" s="33"/>
      <c r="I124" s="26" t="s">
        <v>30</v>
      </c>
      <c r="J124" s="29" t="str">
        <f>E26</f>
        <v xml:space="preserve"> </v>
      </c>
      <c r="K124" s="33"/>
      <c r="L124" s="33"/>
      <c r="M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5" s="2" customFormat="1" ht="10.35" customHeight="1">
      <c r="A125" s="31"/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5" s="11" customFormat="1" ht="29.25" customHeight="1">
      <c r="A126" s="163"/>
      <c r="B126" s="164"/>
      <c r="C126" s="165" t="s">
        <v>149</v>
      </c>
      <c r="D126" s="166" t="s">
        <v>57</v>
      </c>
      <c r="E126" s="166" t="s">
        <v>53</v>
      </c>
      <c r="F126" s="166" t="s">
        <v>54</v>
      </c>
      <c r="G126" s="166" t="s">
        <v>150</v>
      </c>
      <c r="H126" s="166" t="s">
        <v>151</v>
      </c>
      <c r="I126" s="166" t="s">
        <v>152</v>
      </c>
      <c r="J126" s="166" t="s">
        <v>153</v>
      </c>
      <c r="K126" s="167" t="s">
        <v>142</v>
      </c>
      <c r="L126" s="168" t="s">
        <v>154</v>
      </c>
      <c r="M126" s="169"/>
      <c r="N126" s="72" t="s">
        <v>1</v>
      </c>
      <c r="O126" s="73" t="s">
        <v>36</v>
      </c>
      <c r="P126" s="73" t="s">
        <v>155</v>
      </c>
      <c r="Q126" s="73" t="s">
        <v>156</v>
      </c>
      <c r="R126" s="73" t="s">
        <v>157</v>
      </c>
      <c r="S126" s="73" t="s">
        <v>158</v>
      </c>
      <c r="T126" s="73" t="s">
        <v>159</v>
      </c>
      <c r="U126" s="73" t="s">
        <v>160</v>
      </c>
      <c r="V126" s="73" t="s">
        <v>161</v>
      </c>
      <c r="W126" s="73" t="s">
        <v>162</v>
      </c>
      <c r="X126" s="74" t="s">
        <v>163</v>
      </c>
      <c r="Y126" s="163"/>
      <c r="Z126" s="163"/>
      <c r="AA126" s="163"/>
      <c r="AB126" s="163"/>
      <c r="AC126" s="163"/>
      <c r="AD126" s="163"/>
      <c r="AE126" s="163"/>
    </row>
    <row r="127" spans="1:65" s="2" customFormat="1" ht="22.9" customHeight="1">
      <c r="A127" s="31"/>
      <c r="B127" s="32"/>
      <c r="C127" s="79" t="s">
        <v>164</v>
      </c>
      <c r="D127" s="33"/>
      <c r="E127" s="33"/>
      <c r="F127" s="33"/>
      <c r="G127" s="33"/>
      <c r="H127" s="33"/>
      <c r="I127" s="33"/>
      <c r="J127" s="33"/>
      <c r="K127" s="170">
        <f>BK127</f>
        <v>0</v>
      </c>
      <c r="L127" s="33"/>
      <c r="M127" s="36"/>
      <c r="N127" s="75"/>
      <c r="O127" s="171"/>
      <c r="P127" s="76"/>
      <c r="Q127" s="172">
        <f>Q128+SUM(Q129:Q138)+Q161</f>
        <v>0</v>
      </c>
      <c r="R127" s="172">
        <f>R128+SUM(R129:R138)+R161</f>
        <v>0</v>
      </c>
      <c r="S127" s="76"/>
      <c r="T127" s="173">
        <f>T128+SUM(T129:T138)+T161</f>
        <v>0</v>
      </c>
      <c r="U127" s="76"/>
      <c r="V127" s="173">
        <f>V128+SUM(V129:V138)+V161</f>
        <v>20.462901799999997</v>
      </c>
      <c r="W127" s="76"/>
      <c r="X127" s="174">
        <f>X128+SUM(X129:X138)+X161</f>
        <v>0</v>
      </c>
      <c r="Y127" s="31"/>
      <c r="Z127" s="31"/>
      <c r="AA127" s="31"/>
      <c r="AB127" s="31"/>
      <c r="AC127" s="31"/>
      <c r="AD127" s="31"/>
      <c r="AE127" s="31"/>
      <c r="AT127" s="14" t="s">
        <v>73</v>
      </c>
      <c r="AU127" s="14" t="s">
        <v>144</v>
      </c>
      <c r="BK127" s="175">
        <f>BK128+SUM(BK129:BK138)+BK161</f>
        <v>0</v>
      </c>
    </row>
    <row r="128" spans="1:65" s="2" customFormat="1" ht="14.45" customHeight="1">
      <c r="A128" s="31"/>
      <c r="B128" s="32"/>
      <c r="C128" s="213" t="s">
        <v>81</v>
      </c>
      <c r="D128" s="213" t="s">
        <v>199</v>
      </c>
      <c r="E128" s="214" t="s">
        <v>532</v>
      </c>
      <c r="F128" s="215" t="s">
        <v>533</v>
      </c>
      <c r="G128" s="216" t="s">
        <v>534</v>
      </c>
      <c r="H128" s="217">
        <v>1.92</v>
      </c>
      <c r="I128" s="218"/>
      <c r="J128" s="219"/>
      <c r="K128" s="220">
        <f>ROUND(P128*H128,2)</f>
        <v>0</v>
      </c>
      <c r="L128" s="219"/>
      <c r="M128" s="221"/>
      <c r="N128" s="222" t="s">
        <v>1</v>
      </c>
      <c r="O128" s="202" t="s">
        <v>37</v>
      </c>
      <c r="P128" s="203">
        <f>I128+J128</f>
        <v>0</v>
      </c>
      <c r="Q128" s="203">
        <f>ROUND(I128*H128,2)</f>
        <v>0</v>
      </c>
      <c r="R128" s="203">
        <f>ROUND(J128*H128,2)</f>
        <v>0</v>
      </c>
      <c r="S128" s="68"/>
      <c r="T128" s="204">
        <f>S128*H128</f>
        <v>0</v>
      </c>
      <c r="U128" s="204">
        <v>2.4289999999999998</v>
      </c>
      <c r="V128" s="204">
        <f>U128*H128</f>
        <v>4.6636799999999994</v>
      </c>
      <c r="W128" s="204">
        <v>0</v>
      </c>
      <c r="X128" s="205">
        <f>W128*H128</f>
        <v>0</v>
      </c>
      <c r="Y128" s="31"/>
      <c r="Z128" s="31"/>
      <c r="AA128" s="31"/>
      <c r="AB128" s="31"/>
      <c r="AC128" s="31"/>
      <c r="AD128" s="31"/>
      <c r="AE128" s="31"/>
      <c r="AR128" s="206" t="s">
        <v>83</v>
      </c>
      <c r="AT128" s="206" t="s">
        <v>199</v>
      </c>
      <c r="AU128" s="206" t="s">
        <v>74</v>
      </c>
      <c r="AY128" s="14" t="s">
        <v>167</v>
      </c>
      <c r="BE128" s="207">
        <f>IF(O128="základní",K128,0)</f>
        <v>0</v>
      </c>
      <c r="BF128" s="207">
        <f>IF(O128="snížená",K128,0)</f>
        <v>0</v>
      </c>
      <c r="BG128" s="207">
        <f>IF(O128="zákl. přenesená",K128,0)</f>
        <v>0</v>
      </c>
      <c r="BH128" s="207">
        <f>IF(O128="sníž. přenesená",K128,0)</f>
        <v>0</v>
      </c>
      <c r="BI128" s="207">
        <f>IF(O128="nulová",K128,0)</f>
        <v>0</v>
      </c>
      <c r="BJ128" s="14" t="s">
        <v>81</v>
      </c>
      <c r="BK128" s="207">
        <f>ROUND(P128*H128,2)</f>
        <v>0</v>
      </c>
      <c r="BL128" s="14" t="s">
        <v>81</v>
      </c>
      <c r="BM128" s="206" t="s">
        <v>535</v>
      </c>
    </row>
    <row r="129" spans="1:65" s="2" customFormat="1" ht="11.25">
      <c r="A129" s="31"/>
      <c r="B129" s="32"/>
      <c r="C129" s="33"/>
      <c r="D129" s="208" t="s">
        <v>174</v>
      </c>
      <c r="E129" s="33"/>
      <c r="F129" s="209" t="s">
        <v>533</v>
      </c>
      <c r="G129" s="33"/>
      <c r="H129" s="33"/>
      <c r="I129" s="210"/>
      <c r="J129" s="210"/>
      <c r="K129" s="33"/>
      <c r="L129" s="33"/>
      <c r="M129" s="36"/>
      <c r="N129" s="211"/>
      <c r="O129" s="212"/>
      <c r="P129" s="68"/>
      <c r="Q129" s="68"/>
      <c r="R129" s="68"/>
      <c r="S129" s="68"/>
      <c r="T129" s="68"/>
      <c r="U129" s="68"/>
      <c r="V129" s="68"/>
      <c r="W129" s="68"/>
      <c r="X129" s="69"/>
      <c r="Y129" s="31"/>
      <c r="Z129" s="31"/>
      <c r="AA129" s="31"/>
      <c r="AB129" s="31"/>
      <c r="AC129" s="31"/>
      <c r="AD129" s="31"/>
      <c r="AE129" s="31"/>
      <c r="AT129" s="14" t="s">
        <v>174</v>
      </c>
      <c r="AU129" s="14" t="s">
        <v>74</v>
      </c>
    </row>
    <row r="130" spans="1:65" s="2" customFormat="1" ht="14.45" customHeight="1">
      <c r="A130" s="31"/>
      <c r="B130" s="32"/>
      <c r="C130" s="213" t="s">
        <v>83</v>
      </c>
      <c r="D130" s="213" t="s">
        <v>199</v>
      </c>
      <c r="E130" s="214" t="s">
        <v>536</v>
      </c>
      <c r="F130" s="215" t="s">
        <v>537</v>
      </c>
      <c r="G130" s="216" t="s">
        <v>538</v>
      </c>
      <c r="H130" s="217">
        <v>12</v>
      </c>
      <c r="I130" s="218"/>
      <c r="J130" s="219"/>
      <c r="K130" s="220">
        <f>ROUND(P130*H130,2)</f>
        <v>0</v>
      </c>
      <c r="L130" s="219"/>
      <c r="M130" s="221"/>
      <c r="N130" s="222" t="s">
        <v>1</v>
      </c>
      <c r="O130" s="202" t="s">
        <v>37</v>
      </c>
      <c r="P130" s="203">
        <f>I130+J130</f>
        <v>0</v>
      </c>
      <c r="Q130" s="203">
        <f>ROUND(I130*H130,2)</f>
        <v>0</v>
      </c>
      <c r="R130" s="203">
        <f>ROUND(J130*H130,2)</f>
        <v>0</v>
      </c>
      <c r="S130" s="68"/>
      <c r="T130" s="204">
        <f>S130*H130</f>
        <v>0</v>
      </c>
      <c r="U130" s="204">
        <v>3.5999999999999997E-2</v>
      </c>
      <c r="V130" s="204">
        <f>U130*H130</f>
        <v>0.43199999999999994</v>
      </c>
      <c r="W130" s="204">
        <v>0</v>
      </c>
      <c r="X130" s="205">
        <f>W130*H130</f>
        <v>0</v>
      </c>
      <c r="Y130" s="31"/>
      <c r="Z130" s="31"/>
      <c r="AA130" s="31"/>
      <c r="AB130" s="31"/>
      <c r="AC130" s="31"/>
      <c r="AD130" s="31"/>
      <c r="AE130" s="31"/>
      <c r="AR130" s="206" t="s">
        <v>83</v>
      </c>
      <c r="AT130" s="206" t="s">
        <v>199</v>
      </c>
      <c r="AU130" s="206" t="s">
        <v>74</v>
      </c>
      <c r="AY130" s="14" t="s">
        <v>167</v>
      </c>
      <c r="BE130" s="207">
        <f>IF(O130="základní",K130,0)</f>
        <v>0</v>
      </c>
      <c r="BF130" s="207">
        <f>IF(O130="snížená",K130,0)</f>
        <v>0</v>
      </c>
      <c r="BG130" s="207">
        <f>IF(O130="zákl. přenesená",K130,0)</f>
        <v>0</v>
      </c>
      <c r="BH130" s="207">
        <f>IF(O130="sníž. přenesená",K130,0)</f>
        <v>0</v>
      </c>
      <c r="BI130" s="207">
        <f>IF(O130="nulová",K130,0)</f>
        <v>0</v>
      </c>
      <c r="BJ130" s="14" t="s">
        <v>81</v>
      </c>
      <c r="BK130" s="207">
        <f>ROUND(P130*H130,2)</f>
        <v>0</v>
      </c>
      <c r="BL130" s="14" t="s">
        <v>81</v>
      </c>
      <c r="BM130" s="206" t="s">
        <v>539</v>
      </c>
    </row>
    <row r="131" spans="1:65" s="2" customFormat="1" ht="11.25">
      <c r="A131" s="31"/>
      <c r="B131" s="32"/>
      <c r="C131" s="33"/>
      <c r="D131" s="208" t="s">
        <v>174</v>
      </c>
      <c r="E131" s="33"/>
      <c r="F131" s="209" t="s">
        <v>537</v>
      </c>
      <c r="G131" s="33"/>
      <c r="H131" s="33"/>
      <c r="I131" s="210"/>
      <c r="J131" s="210"/>
      <c r="K131" s="33"/>
      <c r="L131" s="33"/>
      <c r="M131" s="36"/>
      <c r="N131" s="211"/>
      <c r="O131" s="212"/>
      <c r="P131" s="68"/>
      <c r="Q131" s="68"/>
      <c r="R131" s="68"/>
      <c r="S131" s="68"/>
      <c r="T131" s="68"/>
      <c r="U131" s="68"/>
      <c r="V131" s="68"/>
      <c r="W131" s="68"/>
      <c r="X131" s="69"/>
      <c r="Y131" s="31"/>
      <c r="Z131" s="31"/>
      <c r="AA131" s="31"/>
      <c r="AB131" s="31"/>
      <c r="AC131" s="31"/>
      <c r="AD131" s="31"/>
      <c r="AE131" s="31"/>
      <c r="AT131" s="14" t="s">
        <v>174</v>
      </c>
      <c r="AU131" s="14" t="s">
        <v>74</v>
      </c>
    </row>
    <row r="132" spans="1:65" s="2" customFormat="1" ht="14.45" customHeight="1">
      <c r="A132" s="31"/>
      <c r="B132" s="32"/>
      <c r="C132" s="213" t="s">
        <v>178</v>
      </c>
      <c r="D132" s="213" t="s">
        <v>199</v>
      </c>
      <c r="E132" s="214" t="s">
        <v>540</v>
      </c>
      <c r="F132" s="215" t="s">
        <v>541</v>
      </c>
      <c r="G132" s="216" t="s">
        <v>172</v>
      </c>
      <c r="H132" s="217">
        <v>23</v>
      </c>
      <c r="I132" s="218"/>
      <c r="J132" s="219"/>
      <c r="K132" s="220">
        <f>ROUND(P132*H132,2)</f>
        <v>0</v>
      </c>
      <c r="L132" s="219"/>
      <c r="M132" s="221"/>
      <c r="N132" s="222" t="s">
        <v>1</v>
      </c>
      <c r="O132" s="202" t="s">
        <v>37</v>
      </c>
      <c r="P132" s="203">
        <f>I132+J132</f>
        <v>0</v>
      </c>
      <c r="Q132" s="203">
        <f>ROUND(I132*H132,2)</f>
        <v>0</v>
      </c>
      <c r="R132" s="203">
        <f>ROUND(J132*H132,2)</f>
        <v>0</v>
      </c>
      <c r="S132" s="68"/>
      <c r="T132" s="204">
        <f>S132*H132</f>
        <v>0</v>
      </c>
      <c r="U132" s="204">
        <v>2.8000000000000001E-2</v>
      </c>
      <c r="V132" s="204">
        <f>U132*H132</f>
        <v>0.64400000000000002</v>
      </c>
      <c r="W132" s="204">
        <v>0</v>
      </c>
      <c r="X132" s="205">
        <f>W132*H132</f>
        <v>0</v>
      </c>
      <c r="Y132" s="31"/>
      <c r="Z132" s="31"/>
      <c r="AA132" s="31"/>
      <c r="AB132" s="31"/>
      <c r="AC132" s="31"/>
      <c r="AD132" s="31"/>
      <c r="AE132" s="31"/>
      <c r="AR132" s="206" t="s">
        <v>83</v>
      </c>
      <c r="AT132" s="206" t="s">
        <v>199</v>
      </c>
      <c r="AU132" s="206" t="s">
        <v>74</v>
      </c>
      <c r="AY132" s="14" t="s">
        <v>167</v>
      </c>
      <c r="BE132" s="207">
        <f>IF(O132="základní",K132,0)</f>
        <v>0</v>
      </c>
      <c r="BF132" s="207">
        <f>IF(O132="snížená",K132,0)</f>
        <v>0</v>
      </c>
      <c r="BG132" s="207">
        <f>IF(O132="zákl. přenesená",K132,0)</f>
        <v>0</v>
      </c>
      <c r="BH132" s="207">
        <f>IF(O132="sníž. přenesená",K132,0)</f>
        <v>0</v>
      </c>
      <c r="BI132" s="207">
        <f>IF(O132="nulová",K132,0)</f>
        <v>0</v>
      </c>
      <c r="BJ132" s="14" t="s">
        <v>81</v>
      </c>
      <c r="BK132" s="207">
        <f>ROUND(P132*H132,2)</f>
        <v>0</v>
      </c>
      <c r="BL132" s="14" t="s">
        <v>81</v>
      </c>
      <c r="BM132" s="206" t="s">
        <v>542</v>
      </c>
    </row>
    <row r="133" spans="1:65" s="2" customFormat="1" ht="11.25">
      <c r="A133" s="31"/>
      <c r="B133" s="32"/>
      <c r="C133" s="33"/>
      <c r="D133" s="208" t="s">
        <v>174</v>
      </c>
      <c r="E133" s="33"/>
      <c r="F133" s="209" t="s">
        <v>541</v>
      </c>
      <c r="G133" s="33"/>
      <c r="H133" s="33"/>
      <c r="I133" s="210"/>
      <c r="J133" s="210"/>
      <c r="K133" s="33"/>
      <c r="L133" s="33"/>
      <c r="M133" s="36"/>
      <c r="N133" s="211"/>
      <c r="O133" s="212"/>
      <c r="P133" s="68"/>
      <c r="Q133" s="68"/>
      <c r="R133" s="68"/>
      <c r="S133" s="68"/>
      <c r="T133" s="68"/>
      <c r="U133" s="68"/>
      <c r="V133" s="68"/>
      <c r="W133" s="68"/>
      <c r="X133" s="69"/>
      <c r="Y133" s="31"/>
      <c r="Z133" s="31"/>
      <c r="AA133" s="31"/>
      <c r="AB133" s="31"/>
      <c r="AC133" s="31"/>
      <c r="AD133" s="31"/>
      <c r="AE133" s="31"/>
      <c r="AT133" s="14" t="s">
        <v>174</v>
      </c>
      <c r="AU133" s="14" t="s">
        <v>74</v>
      </c>
    </row>
    <row r="134" spans="1:65" s="2" customFormat="1" ht="14.45" customHeight="1">
      <c r="A134" s="31"/>
      <c r="B134" s="32"/>
      <c r="C134" s="213" t="s">
        <v>182</v>
      </c>
      <c r="D134" s="213" t="s">
        <v>199</v>
      </c>
      <c r="E134" s="214" t="s">
        <v>543</v>
      </c>
      <c r="F134" s="215" t="s">
        <v>544</v>
      </c>
      <c r="G134" s="216" t="s">
        <v>509</v>
      </c>
      <c r="H134" s="217">
        <v>2</v>
      </c>
      <c r="I134" s="218"/>
      <c r="J134" s="219"/>
      <c r="K134" s="220">
        <f>ROUND(P134*H134,2)</f>
        <v>0</v>
      </c>
      <c r="L134" s="219"/>
      <c r="M134" s="221"/>
      <c r="N134" s="222" t="s">
        <v>1</v>
      </c>
      <c r="O134" s="202" t="s">
        <v>37</v>
      </c>
      <c r="P134" s="203">
        <f>I134+J134</f>
        <v>0</v>
      </c>
      <c r="Q134" s="203">
        <f>ROUND(I134*H134,2)</f>
        <v>0</v>
      </c>
      <c r="R134" s="203">
        <f>ROUND(J134*H134,2)</f>
        <v>0</v>
      </c>
      <c r="S134" s="68"/>
      <c r="T134" s="204">
        <f>S134*H134</f>
        <v>0</v>
      </c>
      <c r="U134" s="204">
        <v>1</v>
      </c>
      <c r="V134" s="204">
        <f>U134*H134</f>
        <v>2</v>
      </c>
      <c r="W134" s="204">
        <v>0</v>
      </c>
      <c r="X134" s="205">
        <f>W134*H134</f>
        <v>0</v>
      </c>
      <c r="Y134" s="31"/>
      <c r="Z134" s="31"/>
      <c r="AA134" s="31"/>
      <c r="AB134" s="31"/>
      <c r="AC134" s="31"/>
      <c r="AD134" s="31"/>
      <c r="AE134" s="31"/>
      <c r="AR134" s="206" t="s">
        <v>83</v>
      </c>
      <c r="AT134" s="206" t="s">
        <v>199</v>
      </c>
      <c r="AU134" s="206" t="s">
        <v>74</v>
      </c>
      <c r="AY134" s="14" t="s">
        <v>167</v>
      </c>
      <c r="BE134" s="207">
        <f>IF(O134="základní",K134,0)</f>
        <v>0</v>
      </c>
      <c r="BF134" s="207">
        <f>IF(O134="snížená",K134,0)</f>
        <v>0</v>
      </c>
      <c r="BG134" s="207">
        <f>IF(O134="zákl. přenesená",K134,0)</f>
        <v>0</v>
      </c>
      <c r="BH134" s="207">
        <f>IF(O134="sníž. přenesená",K134,0)</f>
        <v>0</v>
      </c>
      <c r="BI134" s="207">
        <f>IF(O134="nulová",K134,0)</f>
        <v>0</v>
      </c>
      <c r="BJ134" s="14" t="s">
        <v>81</v>
      </c>
      <c r="BK134" s="207">
        <f>ROUND(P134*H134,2)</f>
        <v>0</v>
      </c>
      <c r="BL134" s="14" t="s">
        <v>81</v>
      </c>
      <c r="BM134" s="206" t="s">
        <v>545</v>
      </c>
    </row>
    <row r="135" spans="1:65" s="2" customFormat="1" ht="11.25">
      <c r="A135" s="31"/>
      <c r="B135" s="32"/>
      <c r="C135" s="33"/>
      <c r="D135" s="208" t="s">
        <v>174</v>
      </c>
      <c r="E135" s="33"/>
      <c r="F135" s="209" t="s">
        <v>544</v>
      </c>
      <c r="G135" s="33"/>
      <c r="H135" s="33"/>
      <c r="I135" s="210"/>
      <c r="J135" s="210"/>
      <c r="K135" s="33"/>
      <c r="L135" s="33"/>
      <c r="M135" s="36"/>
      <c r="N135" s="211"/>
      <c r="O135" s="212"/>
      <c r="P135" s="68"/>
      <c r="Q135" s="68"/>
      <c r="R135" s="68"/>
      <c r="S135" s="68"/>
      <c r="T135" s="68"/>
      <c r="U135" s="68"/>
      <c r="V135" s="68"/>
      <c r="W135" s="68"/>
      <c r="X135" s="69"/>
      <c r="Y135" s="31"/>
      <c r="Z135" s="31"/>
      <c r="AA135" s="31"/>
      <c r="AB135" s="31"/>
      <c r="AC135" s="31"/>
      <c r="AD135" s="31"/>
      <c r="AE135" s="31"/>
      <c r="AT135" s="14" t="s">
        <v>174</v>
      </c>
      <c r="AU135" s="14" t="s">
        <v>74</v>
      </c>
    </row>
    <row r="136" spans="1:65" s="2" customFormat="1" ht="14.45" customHeight="1">
      <c r="A136" s="31"/>
      <c r="B136" s="32"/>
      <c r="C136" s="213" t="s">
        <v>186</v>
      </c>
      <c r="D136" s="213" t="s">
        <v>199</v>
      </c>
      <c r="E136" s="214" t="s">
        <v>546</v>
      </c>
      <c r="F136" s="215" t="s">
        <v>547</v>
      </c>
      <c r="G136" s="216" t="s">
        <v>538</v>
      </c>
      <c r="H136" s="217">
        <v>15</v>
      </c>
      <c r="I136" s="218"/>
      <c r="J136" s="219"/>
      <c r="K136" s="220">
        <f>ROUND(P136*H136,2)</f>
        <v>0</v>
      </c>
      <c r="L136" s="219"/>
      <c r="M136" s="221"/>
      <c r="N136" s="222" t="s">
        <v>1</v>
      </c>
      <c r="O136" s="202" t="s">
        <v>37</v>
      </c>
      <c r="P136" s="203">
        <f>I136+J136</f>
        <v>0</v>
      </c>
      <c r="Q136" s="203">
        <f>ROUND(I136*H136,2)</f>
        <v>0</v>
      </c>
      <c r="R136" s="203">
        <f>ROUND(J136*H136,2)</f>
        <v>0</v>
      </c>
      <c r="S136" s="68"/>
      <c r="T136" s="204">
        <f>S136*H136</f>
        <v>0</v>
      </c>
      <c r="U136" s="204">
        <v>0.108</v>
      </c>
      <c r="V136" s="204">
        <f>U136*H136</f>
        <v>1.6199999999999999</v>
      </c>
      <c r="W136" s="204">
        <v>0</v>
      </c>
      <c r="X136" s="205">
        <f>W136*H136</f>
        <v>0</v>
      </c>
      <c r="Y136" s="31"/>
      <c r="Z136" s="31"/>
      <c r="AA136" s="31"/>
      <c r="AB136" s="31"/>
      <c r="AC136" s="31"/>
      <c r="AD136" s="31"/>
      <c r="AE136" s="31"/>
      <c r="AR136" s="206" t="s">
        <v>83</v>
      </c>
      <c r="AT136" s="206" t="s">
        <v>199</v>
      </c>
      <c r="AU136" s="206" t="s">
        <v>74</v>
      </c>
      <c r="AY136" s="14" t="s">
        <v>167</v>
      </c>
      <c r="BE136" s="207">
        <f>IF(O136="základní",K136,0)</f>
        <v>0</v>
      </c>
      <c r="BF136" s="207">
        <f>IF(O136="snížená",K136,0)</f>
        <v>0</v>
      </c>
      <c r="BG136" s="207">
        <f>IF(O136="zákl. přenesená",K136,0)</f>
        <v>0</v>
      </c>
      <c r="BH136" s="207">
        <f>IF(O136="sníž. přenesená",K136,0)</f>
        <v>0</v>
      </c>
      <c r="BI136" s="207">
        <f>IF(O136="nulová",K136,0)</f>
        <v>0</v>
      </c>
      <c r="BJ136" s="14" t="s">
        <v>81</v>
      </c>
      <c r="BK136" s="207">
        <f>ROUND(P136*H136,2)</f>
        <v>0</v>
      </c>
      <c r="BL136" s="14" t="s">
        <v>81</v>
      </c>
      <c r="BM136" s="206" t="s">
        <v>548</v>
      </c>
    </row>
    <row r="137" spans="1:65" s="2" customFormat="1" ht="11.25">
      <c r="A137" s="31"/>
      <c r="B137" s="32"/>
      <c r="C137" s="33"/>
      <c r="D137" s="208" t="s">
        <v>174</v>
      </c>
      <c r="E137" s="33"/>
      <c r="F137" s="209" t="s">
        <v>547</v>
      </c>
      <c r="G137" s="33"/>
      <c r="H137" s="33"/>
      <c r="I137" s="210"/>
      <c r="J137" s="210"/>
      <c r="K137" s="33"/>
      <c r="L137" s="33"/>
      <c r="M137" s="36"/>
      <c r="N137" s="211"/>
      <c r="O137" s="212"/>
      <c r="P137" s="68"/>
      <c r="Q137" s="68"/>
      <c r="R137" s="68"/>
      <c r="S137" s="68"/>
      <c r="T137" s="68"/>
      <c r="U137" s="68"/>
      <c r="V137" s="68"/>
      <c r="W137" s="68"/>
      <c r="X137" s="69"/>
      <c r="Y137" s="31"/>
      <c r="Z137" s="31"/>
      <c r="AA137" s="31"/>
      <c r="AB137" s="31"/>
      <c r="AC137" s="31"/>
      <c r="AD137" s="31"/>
      <c r="AE137" s="31"/>
      <c r="AT137" s="14" t="s">
        <v>174</v>
      </c>
      <c r="AU137" s="14" t="s">
        <v>74</v>
      </c>
    </row>
    <row r="138" spans="1:65" s="12" customFormat="1" ht="25.9" customHeight="1">
      <c r="B138" s="176"/>
      <c r="C138" s="177"/>
      <c r="D138" s="178" t="s">
        <v>73</v>
      </c>
      <c r="E138" s="179" t="s">
        <v>165</v>
      </c>
      <c r="F138" s="179" t="s">
        <v>166</v>
      </c>
      <c r="G138" s="177"/>
      <c r="H138" s="177"/>
      <c r="I138" s="180"/>
      <c r="J138" s="180"/>
      <c r="K138" s="181">
        <f>BK138</f>
        <v>0</v>
      </c>
      <c r="L138" s="177"/>
      <c r="M138" s="182"/>
      <c r="N138" s="183"/>
      <c r="O138" s="184"/>
      <c r="P138" s="184"/>
      <c r="Q138" s="185">
        <f>Q139+Q146+Q153+Q157</f>
        <v>0</v>
      </c>
      <c r="R138" s="185">
        <f>R139+R146+R153+R157</f>
        <v>0</v>
      </c>
      <c r="S138" s="184"/>
      <c r="T138" s="186">
        <f>T139+T146+T153+T157</f>
        <v>0</v>
      </c>
      <c r="U138" s="184"/>
      <c r="V138" s="186">
        <f>V139+V146+V153+V157</f>
        <v>11.1032218</v>
      </c>
      <c r="W138" s="184"/>
      <c r="X138" s="187">
        <f>X139+X146+X153+X157</f>
        <v>0</v>
      </c>
      <c r="AR138" s="188" t="s">
        <v>81</v>
      </c>
      <c r="AT138" s="189" t="s">
        <v>73</v>
      </c>
      <c r="AU138" s="189" t="s">
        <v>74</v>
      </c>
      <c r="AY138" s="188" t="s">
        <v>167</v>
      </c>
      <c r="BK138" s="190">
        <f>BK139+BK146+BK153+BK157</f>
        <v>0</v>
      </c>
    </row>
    <row r="139" spans="1:65" s="12" customFormat="1" ht="22.9" customHeight="1">
      <c r="B139" s="176"/>
      <c r="C139" s="177"/>
      <c r="D139" s="178" t="s">
        <v>73</v>
      </c>
      <c r="E139" s="191" t="s">
        <v>81</v>
      </c>
      <c r="F139" s="191" t="s">
        <v>168</v>
      </c>
      <c r="G139" s="177"/>
      <c r="H139" s="177"/>
      <c r="I139" s="180"/>
      <c r="J139" s="180"/>
      <c r="K139" s="192">
        <f>BK139</f>
        <v>0</v>
      </c>
      <c r="L139" s="177"/>
      <c r="M139" s="182"/>
      <c r="N139" s="183"/>
      <c r="O139" s="184"/>
      <c r="P139" s="184"/>
      <c r="Q139" s="185">
        <f>SUM(Q140:Q145)</f>
        <v>0</v>
      </c>
      <c r="R139" s="185">
        <f>SUM(R140:R145)</f>
        <v>0</v>
      </c>
      <c r="S139" s="184"/>
      <c r="T139" s="186">
        <f>SUM(T140:T145)</f>
        <v>0</v>
      </c>
      <c r="U139" s="184"/>
      <c r="V139" s="186">
        <f>SUM(V140:V145)</f>
        <v>1.89E-2</v>
      </c>
      <c r="W139" s="184"/>
      <c r="X139" s="187">
        <f>SUM(X140:X145)</f>
        <v>0</v>
      </c>
      <c r="AR139" s="188" t="s">
        <v>81</v>
      </c>
      <c r="AT139" s="189" t="s">
        <v>73</v>
      </c>
      <c r="AU139" s="189" t="s">
        <v>81</v>
      </c>
      <c r="AY139" s="188" t="s">
        <v>167</v>
      </c>
      <c r="BK139" s="190">
        <f>SUM(BK140:BK145)</f>
        <v>0</v>
      </c>
    </row>
    <row r="140" spans="1:65" s="2" customFormat="1" ht="37.9" customHeight="1">
      <c r="A140" s="31"/>
      <c r="B140" s="32"/>
      <c r="C140" s="193" t="s">
        <v>190</v>
      </c>
      <c r="D140" s="193" t="s">
        <v>169</v>
      </c>
      <c r="E140" s="194" t="s">
        <v>549</v>
      </c>
      <c r="F140" s="195" t="s">
        <v>550</v>
      </c>
      <c r="G140" s="196" t="s">
        <v>172</v>
      </c>
      <c r="H140" s="197">
        <v>7</v>
      </c>
      <c r="I140" s="198"/>
      <c r="J140" s="198"/>
      <c r="K140" s="199">
        <f>ROUND(P140*H140,2)</f>
        <v>0</v>
      </c>
      <c r="L140" s="200"/>
      <c r="M140" s="36"/>
      <c r="N140" s="201" t="s">
        <v>1</v>
      </c>
      <c r="O140" s="202" t="s">
        <v>37</v>
      </c>
      <c r="P140" s="203">
        <f>I140+J140</f>
        <v>0</v>
      </c>
      <c r="Q140" s="203">
        <f>ROUND(I140*H140,2)</f>
        <v>0</v>
      </c>
      <c r="R140" s="203">
        <f>ROUND(J140*H140,2)</f>
        <v>0</v>
      </c>
      <c r="S140" s="68"/>
      <c r="T140" s="204">
        <f>S140*H140</f>
        <v>0</v>
      </c>
      <c r="U140" s="204">
        <v>2.7000000000000001E-3</v>
      </c>
      <c r="V140" s="204">
        <f>U140*H140</f>
        <v>1.89E-2</v>
      </c>
      <c r="W140" s="204">
        <v>0</v>
      </c>
      <c r="X140" s="205">
        <f>W140*H140</f>
        <v>0</v>
      </c>
      <c r="Y140" s="31"/>
      <c r="Z140" s="31"/>
      <c r="AA140" s="31"/>
      <c r="AB140" s="31"/>
      <c r="AC140" s="31"/>
      <c r="AD140" s="31"/>
      <c r="AE140" s="31"/>
      <c r="AR140" s="206" t="s">
        <v>81</v>
      </c>
      <c r="AT140" s="206" t="s">
        <v>169</v>
      </c>
      <c r="AU140" s="206" t="s">
        <v>83</v>
      </c>
      <c r="AY140" s="14" t="s">
        <v>167</v>
      </c>
      <c r="BE140" s="207">
        <f>IF(O140="základní",K140,0)</f>
        <v>0</v>
      </c>
      <c r="BF140" s="207">
        <f>IF(O140="snížená",K140,0)</f>
        <v>0</v>
      </c>
      <c r="BG140" s="207">
        <f>IF(O140="zákl. přenesená",K140,0)</f>
        <v>0</v>
      </c>
      <c r="BH140" s="207">
        <f>IF(O140="sníž. přenesená",K140,0)</f>
        <v>0</v>
      </c>
      <c r="BI140" s="207">
        <f>IF(O140="nulová",K140,0)</f>
        <v>0</v>
      </c>
      <c r="BJ140" s="14" t="s">
        <v>81</v>
      </c>
      <c r="BK140" s="207">
        <f>ROUND(P140*H140,2)</f>
        <v>0</v>
      </c>
      <c r="BL140" s="14" t="s">
        <v>81</v>
      </c>
      <c r="BM140" s="206" t="s">
        <v>551</v>
      </c>
    </row>
    <row r="141" spans="1:65" s="2" customFormat="1" ht="29.25">
      <c r="A141" s="31"/>
      <c r="B141" s="32"/>
      <c r="C141" s="33"/>
      <c r="D141" s="208" t="s">
        <v>174</v>
      </c>
      <c r="E141" s="33"/>
      <c r="F141" s="209" t="s">
        <v>552</v>
      </c>
      <c r="G141" s="33"/>
      <c r="H141" s="33"/>
      <c r="I141" s="210"/>
      <c r="J141" s="210"/>
      <c r="K141" s="33"/>
      <c r="L141" s="33"/>
      <c r="M141" s="36"/>
      <c r="N141" s="211"/>
      <c r="O141" s="212"/>
      <c r="P141" s="68"/>
      <c r="Q141" s="68"/>
      <c r="R141" s="68"/>
      <c r="S141" s="68"/>
      <c r="T141" s="68"/>
      <c r="U141" s="68"/>
      <c r="V141" s="68"/>
      <c r="W141" s="68"/>
      <c r="X141" s="69"/>
      <c r="Y141" s="31"/>
      <c r="Z141" s="31"/>
      <c r="AA141" s="31"/>
      <c r="AB141" s="31"/>
      <c r="AC141" s="31"/>
      <c r="AD141" s="31"/>
      <c r="AE141" s="31"/>
      <c r="AT141" s="14" t="s">
        <v>174</v>
      </c>
      <c r="AU141" s="14" t="s">
        <v>83</v>
      </c>
    </row>
    <row r="142" spans="1:65" s="2" customFormat="1" ht="136.5">
      <c r="A142" s="31"/>
      <c r="B142" s="32"/>
      <c r="C142" s="33"/>
      <c r="D142" s="208" t="s">
        <v>512</v>
      </c>
      <c r="E142" s="33"/>
      <c r="F142" s="223" t="s">
        <v>553</v>
      </c>
      <c r="G142" s="33"/>
      <c r="H142" s="33"/>
      <c r="I142" s="210"/>
      <c r="J142" s="210"/>
      <c r="K142" s="33"/>
      <c r="L142" s="33"/>
      <c r="M142" s="36"/>
      <c r="N142" s="211"/>
      <c r="O142" s="212"/>
      <c r="P142" s="68"/>
      <c r="Q142" s="68"/>
      <c r="R142" s="68"/>
      <c r="S142" s="68"/>
      <c r="T142" s="68"/>
      <c r="U142" s="68"/>
      <c r="V142" s="68"/>
      <c r="W142" s="68"/>
      <c r="X142" s="69"/>
      <c r="Y142" s="31"/>
      <c r="Z142" s="31"/>
      <c r="AA142" s="31"/>
      <c r="AB142" s="31"/>
      <c r="AC142" s="31"/>
      <c r="AD142" s="31"/>
      <c r="AE142" s="31"/>
      <c r="AT142" s="14" t="s">
        <v>512</v>
      </c>
      <c r="AU142" s="14" t="s">
        <v>83</v>
      </c>
    </row>
    <row r="143" spans="1:65" s="2" customFormat="1" ht="24.2" customHeight="1">
      <c r="A143" s="31"/>
      <c r="B143" s="32"/>
      <c r="C143" s="193" t="s">
        <v>194</v>
      </c>
      <c r="D143" s="193" t="s">
        <v>169</v>
      </c>
      <c r="E143" s="194" t="s">
        <v>554</v>
      </c>
      <c r="F143" s="195" t="s">
        <v>555</v>
      </c>
      <c r="G143" s="196" t="s">
        <v>538</v>
      </c>
      <c r="H143" s="197">
        <v>30</v>
      </c>
      <c r="I143" s="198"/>
      <c r="J143" s="198"/>
      <c r="K143" s="199">
        <f>ROUND(P143*H143,2)</f>
        <v>0</v>
      </c>
      <c r="L143" s="200"/>
      <c r="M143" s="36"/>
      <c r="N143" s="201" t="s">
        <v>1</v>
      </c>
      <c r="O143" s="202" t="s">
        <v>37</v>
      </c>
      <c r="P143" s="203">
        <f>I143+J143</f>
        <v>0</v>
      </c>
      <c r="Q143" s="203">
        <f>ROUND(I143*H143,2)</f>
        <v>0</v>
      </c>
      <c r="R143" s="203">
        <f>ROUND(J143*H143,2)</f>
        <v>0</v>
      </c>
      <c r="S143" s="68"/>
      <c r="T143" s="204">
        <f>S143*H143</f>
        <v>0</v>
      </c>
      <c r="U143" s="204">
        <v>0</v>
      </c>
      <c r="V143" s="204">
        <f>U143*H143</f>
        <v>0</v>
      </c>
      <c r="W143" s="204">
        <v>0</v>
      </c>
      <c r="X143" s="205">
        <f>W143*H143</f>
        <v>0</v>
      </c>
      <c r="Y143" s="31"/>
      <c r="Z143" s="31"/>
      <c r="AA143" s="31"/>
      <c r="AB143" s="31"/>
      <c r="AC143" s="31"/>
      <c r="AD143" s="31"/>
      <c r="AE143" s="31"/>
      <c r="AR143" s="206" t="s">
        <v>81</v>
      </c>
      <c r="AT143" s="206" t="s">
        <v>169</v>
      </c>
      <c r="AU143" s="206" t="s">
        <v>83</v>
      </c>
      <c r="AY143" s="14" t="s">
        <v>167</v>
      </c>
      <c r="BE143" s="207">
        <f>IF(O143="základní",K143,0)</f>
        <v>0</v>
      </c>
      <c r="BF143" s="207">
        <f>IF(O143="snížená",K143,0)</f>
        <v>0</v>
      </c>
      <c r="BG143" s="207">
        <f>IF(O143="zákl. přenesená",K143,0)</f>
        <v>0</v>
      </c>
      <c r="BH143" s="207">
        <f>IF(O143="sníž. přenesená",K143,0)</f>
        <v>0</v>
      </c>
      <c r="BI143" s="207">
        <f>IF(O143="nulová",K143,0)</f>
        <v>0</v>
      </c>
      <c r="BJ143" s="14" t="s">
        <v>81</v>
      </c>
      <c r="BK143" s="207">
        <f>ROUND(P143*H143,2)</f>
        <v>0</v>
      </c>
      <c r="BL143" s="14" t="s">
        <v>81</v>
      </c>
      <c r="BM143" s="206" t="s">
        <v>556</v>
      </c>
    </row>
    <row r="144" spans="1:65" s="2" customFormat="1" ht="29.25">
      <c r="A144" s="31"/>
      <c r="B144" s="32"/>
      <c r="C144" s="33"/>
      <c r="D144" s="208" t="s">
        <v>174</v>
      </c>
      <c r="E144" s="33"/>
      <c r="F144" s="209" t="s">
        <v>557</v>
      </c>
      <c r="G144" s="33"/>
      <c r="H144" s="33"/>
      <c r="I144" s="210"/>
      <c r="J144" s="210"/>
      <c r="K144" s="33"/>
      <c r="L144" s="33"/>
      <c r="M144" s="36"/>
      <c r="N144" s="211"/>
      <c r="O144" s="212"/>
      <c r="P144" s="68"/>
      <c r="Q144" s="68"/>
      <c r="R144" s="68"/>
      <c r="S144" s="68"/>
      <c r="T144" s="68"/>
      <c r="U144" s="68"/>
      <c r="V144" s="68"/>
      <c r="W144" s="68"/>
      <c r="X144" s="69"/>
      <c r="Y144" s="31"/>
      <c r="Z144" s="31"/>
      <c r="AA144" s="31"/>
      <c r="AB144" s="31"/>
      <c r="AC144" s="31"/>
      <c r="AD144" s="31"/>
      <c r="AE144" s="31"/>
      <c r="AT144" s="14" t="s">
        <v>174</v>
      </c>
      <c r="AU144" s="14" t="s">
        <v>83</v>
      </c>
    </row>
    <row r="145" spans="1:65" s="2" customFormat="1" ht="97.5">
      <c r="A145" s="31"/>
      <c r="B145" s="32"/>
      <c r="C145" s="33"/>
      <c r="D145" s="208" t="s">
        <v>512</v>
      </c>
      <c r="E145" s="33"/>
      <c r="F145" s="223" t="s">
        <v>558</v>
      </c>
      <c r="G145" s="33"/>
      <c r="H145" s="33"/>
      <c r="I145" s="210"/>
      <c r="J145" s="210"/>
      <c r="K145" s="33"/>
      <c r="L145" s="33"/>
      <c r="M145" s="36"/>
      <c r="N145" s="211"/>
      <c r="O145" s="212"/>
      <c r="P145" s="68"/>
      <c r="Q145" s="68"/>
      <c r="R145" s="68"/>
      <c r="S145" s="68"/>
      <c r="T145" s="68"/>
      <c r="U145" s="68"/>
      <c r="V145" s="68"/>
      <c r="W145" s="68"/>
      <c r="X145" s="69"/>
      <c r="Y145" s="31"/>
      <c r="Z145" s="31"/>
      <c r="AA145" s="31"/>
      <c r="AB145" s="31"/>
      <c r="AC145" s="31"/>
      <c r="AD145" s="31"/>
      <c r="AE145" s="31"/>
      <c r="AT145" s="14" t="s">
        <v>512</v>
      </c>
      <c r="AU145" s="14" t="s">
        <v>83</v>
      </c>
    </row>
    <row r="146" spans="1:65" s="12" customFormat="1" ht="22.9" customHeight="1">
      <c r="B146" s="176"/>
      <c r="C146" s="177"/>
      <c r="D146" s="178" t="s">
        <v>73</v>
      </c>
      <c r="E146" s="191" t="s">
        <v>83</v>
      </c>
      <c r="F146" s="191" t="s">
        <v>559</v>
      </c>
      <c r="G146" s="177"/>
      <c r="H146" s="177"/>
      <c r="I146" s="180"/>
      <c r="J146" s="180"/>
      <c r="K146" s="192">
        <f>BK146</f>
        <v>0</v>
      </c>
      <c r="L146" s="177"/>
      <c r="M146" s="182"/>
      <c r="N146" s="183"/>
      <c r="O146" s="184"/>
      <c r="P146" s="184"/>
      <c r="Q146" s="185">
        <f>SUM(Q147:Q152)</f>
        <v>0</v>
      </c>
      <c r="R146" s="185">
        <f>SUM(R147:R152)</f>
        <v>0</v>
      </c>
      <c r="S146" s="184"/>
      <c r="T146" s="186">
        <f>SUM(T147:T152)</f>
        <v>0</v>
      </c>
      <c r="U146" s="184"/>
      <c r="V146" s="186">
        <f>SUM(V147:V152)</f>
        <v>7.6071917999999998</v>
      </c>
      <c r="W146" s="184"/>
      <c r="X146" s="187">
        <f>SUM(X147:X152)</f>
        <v>0</v>
      </c>
      <c r="AR146" s="188" t="s">
        <v>81</v>
      </c>
      <c r="AT146" s="189" t="s">
        <v>73</v>
      </c>
      <c r="AU146" s="189" t="s">
        <v>81</v>
      </c>
      <c r="AY146" s="188" t="s">
        <v>167</v>
      </c>
      <c r="BK146" s="190">
        <f>SUM(BK147:BK152)</f>
        <v>0</v>
      </c>
    </row>
    <row r="147" spans="1:65" s="2" customFormat="1" ht="14.45" customHeight="1">
      <c r="A147" s="31"/>
      <c r="B147" s="32"/>
      <c r="C147" s="193" t="s">
        <v>198</v>
      </c>
      <c r="D147" s="193" t="s">
        <v>169</v>
      </c>
      <c r="E147" s="194" t="s">
        <v>560</v>
      </c>
      <c r="F147" s="195" t="s">
        <v>561</v>
      </c>
      <c r="G147" s="196" t="s">
        <v>534</v>
      </c>
      <c r="H147" s="197">
        <v>1.92</v>
      </c>
      <c r="I147" s="198"/>
      <c r="J147" s="198"/>
      <c r="K147" s="199">
        <f>ROUND(P147*H147,2)</f>
        <v>0</v>
      </c>
      <c r="L147" s="200"/>
      <c r="M147" s="36"/>
      <c r="N147" s="201" t="s">
        <v>1</v>
      </c>
      <c r="O147" s="202" t="s">
        <v>37</v>
      </c>
      <c r="P147" s="203">
        <f>I147+J147</f>
        <v>0</v>
      </c>
      <c r="Q147" s="203">
        <f>ROUND(I147*H147,2)</f>
        <v>0</v>
      </c>
      <c r="R147" s="203">
        <f>ROUND(J147*H147,2)</f>
        <v>0</v>
      </c>
      <c r="S147" s="68"/>
      <c r="T147" s="204">
        <f>S147*H147</f>
        <v>0</v>
      </c>
      <c r="U147" s="204">
        <v>2.45329</v>
      </c>
      <c r="V147" s="204">
        <f>U147*H147</f>
        <v>4.7103168000000002</v>
      </c>
      <c r="W147" s="204">
        <v>0</v>
      </c>
      <c r="X147" s="205">
        <f>W147*H147</f>
        <v>0</v>
      </c>
      <c r="Y147" s="31"/>
      <c r="Z147" s="31"/>
      <c r="AA147" s="31"/>
      <c r="AB147" s="31"/>
      <c r="AC147" s="31"/>
      <c r="AD147" s="31"/>
      <c r="AE147" s="31"/>
      <c r="AR147" s="206" t="s">
        <v>81</v>
      </c>
      <c r="AT147" s="206" t="s">
        <v>169</v>
      </c>
      <c r="AU147" s="206" t="s">
        <v>83</v>
      </c>
      <c r="AY147" s="14" t="s">
        <v>167</v>
      </c>
      <c r="BE147" s="207">
        <f>IF(O147="základní",K147,0)</f>
        <v>0</v>
      </c>
      <c r="BF147" s="207">
        <f>IF(O147="snížená",K147,0)</f>
        <v>0</v>
      </c>
      <c r="BG147" s="207">
        <f>IF(O147="zákl. přenesená",K147,0)</f>
        <v>0</v>
      </c>
      <c r="BH147" s="207">
        <f>IF(O147="sníž. přenesená",K147,0)</f>
        <v>0</v>
      </c>
      <c r="BI147" s="207">
        <f>IF(O147="nulová",K147,0)</f>
        <v>0</v>
      </c>
      <c r="BJ147" s="14" t="s">
        <v>81</v>
      </c>
      <c r="BK147" s="207">
        <f>ROUND(P147*H147,2)</f>
        <v>0</v>
      </c>
      <c r="BL147" s="14" t="s">
        <v>81</v>
      </c>
      <c r="BM147" s="206" t="s">
        <v>562</v>
      </c>
    </row>
    <row r="148" spans="1:65" s="2" customFormat="1" ht="19.5">
      <c r="A148" s="31"/>
      <c r="B148" s="32"/>
      <c r="C148" s="33"/>
      <c r="D148" s="208" t="s">
        <v>174</v>
      </c>
      <c r="E148" s="33"/>
      <c r="F148" s="209" t="s">
        <v>563</v>
      </c>
      <c r="G148" s="33"/>
      <c r="H148" s="33"/>
      <c r="I148" s="210"/>
      <c r="J148" s="210"/>
      <c r="K148" s="33"/>
      <c r="L148" s="33"/>
      <c r="M148" s="36"/>
      <c r="N148" s="211"/>
      <c r="O148" s="212"/>
      <c r="P148" s="68"/>
      <c r="Q148" s="68"/>
      <c r="R148" s="68"/>
      <c r="S148" s="68"/>
      <c r="T148" s="68"/>
      <c r="U148" s="68"/>
      <c r="V148" s="68"/>
      <c r="W148" s="68"/>
      <c r="X148" s="69"/>
      <c r="Y148" s="31"/>
      <c r="Z148" s="31"/>
      <c r="AA148" s="31"/>
      <c r="AB148" s="31"/>
      <c r="AC148" s="31"/>
      <c r="AD148" s="31"/>
      <c r="AE148" s="31"/>
      <c r="AT148" s="14" t="s">
        <v>174</v>
      </c>
      <c r="AU148" s="14" t="s">
        <v>83</v>
      </c>
    </row>
    <row r="149" spans="1:65" s="2" customFormat="1" ht="78">
      <c r="A149" s="31"/>
      <c r="B149" s="32"/>
      <c r="C149" s="33"/>
      <c r="D149" s="208" t="s">
        <v>512</v>
      </c>
      <c r="E149" s="33"/>
      <c r="F149" s="223" t="s">
        <v>564</v>
      </c>
      <c r="G149" s="33"/>
      <c r="H149" s="33"/>
      <c r="I149" s="210"/>
      <c r="J149" s="210"/>
      <c r="K149" s="33"/>
      <c r="L149" s="33"/>
      <c r="M149" s="36"/>
      <c r="N149" s="211"/>
      <c r="O149" s="212"/>
      <c r="P149" s="68"/>
      <c r="Q149" s="68"/>
      <c r="R149" s="68"/>
      <c r="S149" s="68"/>
      <c r="T149" s="68"/>
      <c r="U149" s="68"/>
      <c r="V149" s="68"/>
      <c r="W149" s="68"/>
      <c r="X149" s="69"/>
      <c r="Y149" s="31"/>
      <c r="Z149" s="31"/>
      <c r="AA149" s="31"/>
      <c r="AB149" s="31"/>
      <c r="AC149" s="31"/>
      <c r="AD149" s="31"/>
      <c r="AE149" s="31"/>
      <c r="AT149" s="14" t="s">
        <v>512</v>
      </c>
      <c r="AU149" s="14" t="s">
        <v>83</v>
      </c>
    </row>
    <row r="150" spans="1:65" s="2" customFormat="1" ht="24.2" customHeight="1">
      <c r="A150" s="31"/>
      <c r="B150" s="32"/>
      <c r="C150" s="193" t="s">
        <v>204</v>
      </c>
      <c r="D150" s="193" t="s">
        <v>169</v>
      </c>
      <c r="E150" s="194" t="s">
        <v>565</v>
      </c>
      <c r="F150" s="195" t="s">
        <v>566</v>
      </c>
      <c r="G150" s="196" t="s">
        <v>534</v>
      </c>
      <c r="H150" s="197">
        <v>1.5</v>
      </c>
      <c r="I150" s="198"/>
      <c r="J150" s="198"/>
      <c r="K150" s="199">
        <f>ROUND(P150*H150,2)</f>
        <v>0</v>
      </c>
      <c r="L150" s="200"/>
      <c r="M150" s="36"/>
      <c r="N150" s="201" t="s">
        <v>1</v>
      </c>
      <c r="O150" s="202" t="s">
        <v>37</v>
      </c>
      <c r="P150" s="203">
        <f>I150+J150</f>
        <v>0</v>
      </c>
      <c r="Q150" s="203">
        <f>ROUND(I150*H150,2)</f>
        <v>0</v>
      </c>
      <c r="R150" s="203">
        <f>ROUND(J150*H150,2)</f>
        <v>0</v>
      </c>
      <c r="S150" s="68"/>
      <c r="T150" s="204">
        <f>S150*H150</f>
        <v>0</v>
      </c>
      <c r="U150" s="204">
        <v>1.9312499999999999</v>
      </c>
      <c r="V150" s="204">
        <f>U150*H150</f>
        <v>2.8968749999999996</v>
      </c>
      <c r="W150" s="204">
        <v>0</v>
      </c>
      <c r="X150" s="205">
        <f>W150*H150</f>
        <v>0</v>
      </c>
      <c r="Y150" s="31"/>
      <c r="Z150" s="31"/>
      <c r="AA150" s="31"/>
      <c r="AB150" s="31"/>
      <c r="AC150" s="31"/>
      <c r="AD150" s="31"/>
      <c r="AE150" s="31"/>
      <c r="AR150" s="206" t="s">
        <v>81</v>
      </c>
      <c r="AT150" s="206" t="s">
        <v>169</v>
      </c>
      <c r="AU150" s="206" t="s">
        <v>83</v>
      </c>
      <c r="AY150" s="14" t="s">
        <v>167</v>
      </c>
      <c r="BE150" s="207">
        <f>IF(O150="základní",K150,0)</f>
        <v>0</v>
      </c>
      <c r="BF150" s="207">
        <f>IF(O150="snížená",K150,0)</f>
        <v>0</v>
      </c>
      <c r="BG150" s="207">
        <f>IF(O150="zákl. přenesená",K150,0)</f>
        <v>0</v>
      </c>
      <c r="BH150" s="207">
        <f>IF(O150="sníž. přenesená",K150,0)</f>
        <v>0</v>
      </c>
      <c r="BI150" s="207">
        <f>IF(O150="nulová",K150,0)</f>
        <v>0</v>
      </c>
      <c r="BJ150" s="14" t="s">
        <v>81</v>
      </c>
      <c r="BK150" s="207">
        <f>ROUND(P150*H150,2)</f>
        <v>0</v>
      </c>
      <c r="BL150" s="14" t="s">
        <v>81</v>
      </c>
      <c r="BM150" s="206" t="s">
        <v>567</v>
      </c>
    </row>
    <row r="151" spans="1:65" s="2" customFormat="1" ht="19.5">
      <c r="A151" s="31"/>
      <c r="B151" s="32"/>
      <c r="C151" s="33"/>
      <c r="D151" s="208" t="s">
        <v>174</v>
      </c>
      <c r="E151" s="33"/>
      <c r="F151" s="209" t="s">
        <v>568</v>
      </c>
      <c r="G151" s="33"/>
      <c r="H151" s="33"/>
      <c r="I151" s="210"/>
      <c r="J151" s="210"/>
      <c r="K151" s="33"/>
      <c r="L151" s="33"/>
      <c r="M151" s="36"/>
      <c r="N151" s="211"/>
      <c r="O151" s="212"/>
      <c r="P151" s="68"/>
      <c r="Q151" s="68"/>
      <c r="R151" s="68"/>
      <c r="S151" s="68"/>
      <c r="T151" s="68"/>
      <c r="U151" s="68"/>
      <c r="V151" s="68"/>
      <c r="W151" s="68"/>
      <c r="X151" s="69"/>
      <c r="Y151" s="31"/>
      <c r="Z151" s="31"/>
      <c r="AA151" s="31"/>
      <c r="AB151" s="31"/>
      <c r="AC151" s="31"/>
      <c r="AD151" s="31"/>
      <c r="AE151" s="31"/>
      <c r="AT151" s="14" t="s">
        <v>174</v>
      </c>
      <c r="AU151" s="14" t="s">
        <v>83</v>
      </c>
    </row>
    <row r="152" spans="1:65" s="2" customFormat="1" ht="68.25">
      <c r="A152" s="31"/>
      <c r="B152" s="32"/>
      <c r="C152" s="33"/>
      <c r="D152" s="208" t="s">
        <v>512</v>
      </c>
      <c r="E152" s="33"/>
      <c r="F152" s="223" t="s">
        <v>569</v>
      </c>
      <c r="G152" s="33"/>
      <c r="H152" s="33"/>
      <c r="I152" s="210"/>
      <c r="J152" s="210"/>
      <c r="K152" s="33"/>
      <c r="L152" s="33"/>
      <c r="M152" s="36"/>
      <c r="N152" s="211"/>
      <c r="O152" s="212"/>
      <c r="P152" s="68"/>
      <c r="Q152" s="68"/>
      <c r="R152" s="68"/>
      <c r="S152" s="68"/>
      <c r="T152" s="68"/>
      <c r="U152" s="68"/>
      <c r="V152" s="68"/>
      <c r="W152" s="68"/>
      <c r="X152" s="69"/>
      <c r="Y152" s="31"/>
      <c r="Z152" s="31"/>
      <c r="AA152" s="31"/>
      <c r="AB152" s="31"/>
      <c r="AC152" s="31"/>
      <c r="AD152" s="31"/>
      <c r="AE152" s="31"/>
      <c r="AT152" s="14" t="s">
        <v>512</v>
      </c>
      <c r="AU152" s="14" t="s">
        <v>83</v>
      </c>
    </row>
    <row r="153" spans="1:65" s="12" customFormat="1" ht="22.9" customHeight="1">
      <c r="B153" s="176"/>
      <c r="C153" s="177"/>
      <c r="D153" s="178" t="s">
        <v>73</v>
      </c>
      <c r="E153" s="191" t="s">
        <v>186</v>
      </c>
      <c r="F153" s="191" t="s">
        <v>570</v>
      </c>
      <c r="G153" s="177"/>
      <c r="H153" s="177"/>
      <c r="I153" s="180"/>
      <c r="J153" s="180"/>
      <c r="K153" s="192">
        <f>BK153</f>
        <v>0</v>
      </c>
      <c r="L153" s="177"/>
      <c r="M153" s="182"/>
      <c r="N153" s="183"/>
      <c r="O153" s="184"/>
      <c r="P153" s="184"/>
      <c r="Q153" s="185">
        <f>SUM(Q154:Q156)</f>
        <v>0</v>
      </c>
      <c r="R153" s="185">
        <f>SUM(R154:R156)</f>
        <v>0</v>
      </c>
      <c r="S153" s="184"/>
      <c r="T153" s="186">
        <f>SUM(T154:T156)</f>
        <v>0</v>
      </c>
      <c r="U153" s="184"/>
      <c r="V153" s="186">
        <f>SUM(V154:V156)</f>
        <v>1.5150000000000001</v>
      </c>
      <c r="W153" s="184"/>
      <c r="X153" s="187">
        <f>SUM(X154:X156)</f>
        <v>0</v>
      </c>
      <c r="AR153" s="188" t="s">
        <v>81</v>
      </c>
      <c r="AT153" s="189" t="s">
        <v>73</v>
      </c>
      <c r="AU153" s="189" t="s">
        <v>81</v>
      </c>
      <c r="AY153" s="188" t="s">
        <v>167</v>
      </c>
      <c r="BK153" s="190">
        <f>SUM(BK154:BK156)</f>
        <v>0</v>
      </c>
    </row>
    <row r="154" spans="1:65" s="2" customFormat="1" ht="24.2" customHeight="1">
      <c r="A154" s="31"/>
      <c r="B154" s="32"/>
      <c r="C154" s="193" t="s">
        <v>210</v>
      </c>
      <c r="D154" s="193" t="s">
        <v>169</v>
      </c>
      <c r="E154" s="194" t="s">
        <v>571</v>
      </c>
      <c r="F154" s="195" t="s">
        <v>572</v>
      </c>
      <c r="G154" s="196" t="s">
        <v>538</v>
      </c>
      <c r="H154" s="197">
        <v>15</v>
      </c>
      <c r="I154" s="198"/>
      <c r="J154" s="198"/>
      <c r="K154" s="199">
        <f>ROUND(P154*H154,2)</f>
        <v>0</v>
      </c>
      <c r="L154" s="200"/>
      <c r="M154" s="36"/>
      <c r="N154" s="201" t="s">
        <v>1</v>
      </c>
      <c r="O154" s="202" t="s">
        <v>37</v>
      </c>
      <c r="P154" s="203">
        <f>I154+J154</f>
        <v>0</v>
      </c>
      <c r="Q154" s="203">
        <f>ROUND(I154*H154,2)</f>
        <v>0</v>
      </c>
      <c r="R154" s="203">
        <f>ROUND(J154*H154,2)</f>
        <v>0</v>
      </c>
      <c r="S154" s="68"/>
      <c r="T154" s="204">
        <f>S154*H154</f>
        <v>0</v>
      </c>
      <c r="U154" s="204">
        <v>0.10100000000000001</v>
      </c>
      <c r="V154" s="204">
        <f>U154*H154</f>
        <v>1.5150000000000001</v>
      </c>
      <c r="W154" s="204">
        <v>0</v>
      </c>
      <c r="X154" s="205">
        <f>W154*H154</f>
        <v>0</v>
      </c>
      <c r="Y154" s="31"/>
      <c r="Z154" s="31"/>
      <c r="AA154" s="31"/>
      <c r="AB154" s="31"/>
      <c r="AC154" s="31"/>
      <c r="AD154" s="31"/>
      <c r="AE154" s="31"/>
      <c r="AR154" s="206" t="s">
        <v>81</v>
      </c>
      <c r="AT154" s="206" t="s">
        <v>169</v>
      </c>
      <c r="AU154" s="206" t="s">
        <v>83</v>
      </c>
      <c r="AY154" s="14" t="s">
        <v>167</v>
      </c>
      <c r="BE154" s="207">
        <f>IF(O154="základní",K154,0)</f>
        <v>0</v>
      </c>
      <c r="BF154" s="207">
        <f>IF(O154="snížená",K154,0)</f>
        <v>0</v>
      </c>
      <c r="BG154" s="207">
        <f>IF(O154="zákl. přenesená",K154,0)</f>
        <v>0</v>
      </c>
      <c r="BH154" s="207">
        <f>IF(O154="sníž. přenesená",K154,0)</f>
        <v>0</v>
      </c>
      <c r="BI154" s="207">
        <f>IF(O154="nulová",K154,0)</f>
        <v>0</v>
      </c>
      <c r="BJ154" s="14" t="s">
        <v>81</v>
      </c>
      <c r="BK154" s="207">
        <f>ROUND(P154*H154,2)</f>
        <v>0</v>
      </c>
      <c r="BL154" s="14" t="s">
        <v>81</v>
      </c>
      <c r="BM154" s="206" t="s">
        <v>573</v>
      </c>
    </row>
    <row r="155" spans="1:65" s="2" customFormat="1" ht="48.75">
      <c r="A155" s="31"/>
      <c r="B155" s="32"/>
      <c r="C155" s="33"/>
      <c r="D155" s="208" t="s">
        <v>174</v>
      </c>
      <c r="E155" s="33"/>
      <c r="F155" s="209" t="s">
        <v>574</v>
      </c>
      <c r="G155" s="33"/>
      <c r="H155" s="33"/>
      <c r="I155" s="210"/>
      <c r="J155" s="210"/>
      <c r="K155" s="33"/>
      <c r="L155" s="33"/>
      <c r="M155" s="36"/>
      <c r="N155" s="211"/>
      <c r="O155" s="212"/>
      <c r="P155" s="68"/>
      <c r="Q155" s="68"/>
      <c r="R155" s="68"/>
      <c r="S155" s="68"/>
      <c r="T155" s="68"/>
      <c r="U155" s="68"/>
      <c r="V155" s="68"/>
      <c r="W155" s="68"/>
      <c r="X155" s="69"/>
      <c r="Y155" s="31"/>
      <c r="Z155" s="31"/>
      <c r="AA155" s="31"/>
      <c r="AB155" s="31"/>
      <c r="AC155" s="31"/>
      <c r="AD155" s="31"/>
      <c r="AE155" s="31"/>
      <c r="AT155" s="14" t="s">
        <v>174</v>
      </c>
      <c r="AU155" s="14" t="s">
        <v>83</v>
      </c>
    </row>
    <row r="156" spans="1:65" s="2" customFormat="1" ht="78">
      <c r="A156" s="31"/>
      <c r="B156" s="32"/>
      <c r="C156" s="33"/>
      <c r="D156" s="208" t="s">
        <v>512</v>
      </c>
      <c r="E156" s="33"/>
      <c r="F156" s="223" t="s">
        <v>575</v>
      </c>
      <c r="G156" s="33"/>
      <c r="H156" s="33"/>
      <c r="I156" s="210"/>
      <c r="J156" s="210"/>
      <c r="K156" s="33"/>
      <c r="L156" s="33"/>
      <c r="M156" s="36"/>
      <c r="N156" s="211"/>
      <c r="O156" s="212"/>
      <c r="P156" s="68"/>
      <c r="Q156" s="68"/>
      <c r="R156" s="68"/>
      <c r="S156" s="68"/>
      <c r="T156" s="68"/>
      <c r="U156" s="68"/>
      <c r="V156" s="68"/>
      <c r="W156" s="68"/>
      <c r="X156" s="69"/>
      <c r="Y156" s="31"/>
      <c r="Z156" s="31"/>
      <c r="AA156" s="31"/>
      <c r="AB156" s="31"/>
      <c r="AC156" s="31"/>
      <c r="AD156" s="31"/>
      <c r="AE156" s="31"/>
      <c r="AT156" s="14" t="s">
        <v>512</v>
      </c>
      <c r="AU156" s="14" t="s">
        <v>83</v>
      </c>
    </row>
    <row r="157" spans="1:65" s="12" customFormat="1" ht="22.9" customHeight="1">
      <c r="B157" s="176"/>
      <c r="C157" s="177"/>
      <c r="D157" s="178" t="s">
        <v>73</v>
      </c>
      <c r="E157" s="191" t="s">
        <v>204</v>
      </c>
      <c r="F157" s="191" t="s">
        <v>576</v>
      </c>
      <c r="G157" s="177"/>
      <c r="H157" s="177"/>
      <c r="I157" s="180"/>
      <c r="J157" s="180"/>
      <c r="K157" s="192">
        <f>BK157</f>
        <v>0</v>
      </c>
      <c r="L157" s="177"/>
      <c r="M157" s="182"/>
      <c r="N157" s="183"/>
      <c r="O157" s="184"/>
      <c r="P157" s="184"/>
      <c r="Q157" s="185">
        <f>SUM(Q158:Q160)</f>
        <v>0</v>
      </c>
      <c r="R157" s="185">
        <f>SUM(R158:R160)</f>
        <v>0</v>
      </c>
      <c r="S157" s="184"/>
      <c r="T157" s="186">
        <f>SUM(T158:T160)</f>
        <v>0</v>
      </c>
      <c r="U157" s="184"/>
      <c r="V157" s="186">
        <f>SUM(V158:V160)</f>
        <v>1.9621299999999999</v>
      </c>
      <c r="W157" s="184"/>
      <c r="X157" s="187">
        <f>SUM(X158:X160)</f>
        <v>0</v>
      </c>
      <c r="AR157" s="188" t="s">
        <v>81</v>
      </c>
      <c r="AT157" s="189" t="s">
        <v>73</v>
      </c>
      <c r="AU157" s="189" t="s">
        <v>81</v>
      </c>
      <c r="AY157" s="188" t="s">
        <v>167</v>
      </c>
      <c r="BK157" s="190">
        <f>SUM(BK158:BK160)</f>
        <v>0</v>
      </c>
    </row>
    <row r="158" spans="1:65" s="2" customFormat="1" ht="24.2" customHeight="1">
      <c r="A158" s="31"/>
      <c r="B158" s="32"/>
      <c r="C158" s="193" t="s">
        <v>215</v>
      </c>
      <c r="D158" s="193" t="s">
        <v>169</v>
      </c>
      <c r="E158" s="194" t="s">
        <v>577</v>
      </c>
      <c r="F158" s="195" t="s">
        <v>578</v>
      </c>
      <c r="G158" s="196" t="s">
        <v>172</v>
      </c>
      <c r="H158" s="197">
        <v>23</v>
      </c>
      <c r="I158" s="198"/>
      <c r="J158" s="198"/>
      <c r="K158" s="199">
        <f>ROUND(P158*H158,2)</f>
        <v>0</v>
      </c>
      <c r="L158" s="200"/>
      <c r="M158" s="36"/>
      <c r="N158" s="201" t="s">
        <v>1</v>
      </c>
      <c r="O158" s="202" t="s">
        <v>37</v>
      </c>
      <c r="P158" s="203">
        <f>I158+J158</f>
        <v>0</v>
      </c>
      <c r="Q158" s="203">
        <f>ROUND(I158*H158,2)</f>
        <v>0</v>
      </c>
      <c r="R158" s="203">
        <f>ROUND(J158*H158,2)</f>
        <v>0</v>
      </c>
      <c r="S158" s="68"/>
      <c r="T158" s="204">
        <f>S158*H158</f>
        <v>0</v>
      </c>
      <c r="U158" s="204">
        <v>8.5309999999999997E-2</v>
      </c>
      <c r="V158" s="204">
        <f>U158*H158</f>
        <v>1.9621299999999999</v>
      </c>
      <c r="W158" s="204">
        <v>0</v>
      </c>
      <c r="X158" s="205">
        <f>W158*H158</f>
        <v>0</v>
      </c>
      <c r="Y158" s="31"/>
      <c r="Z158" s="31"/>
      <c r="AA158" s="31"/>
      <c r="AB158" s="31"/>
      <c r="AC158" s="31"/>
      <c r="AD158" s="31"/>
      <c r="AE158" s="31"/>
      <c r="AR158" s="206" t="s">
        <v>81</v>
      </c>
      <c r="AT158" s="206" t="s">
        <v>169</v>
      </c>
      <c r="AU158" s="206" t="s">
        <v>83</v>
      </c>
      <c r="AY158" s="14" t="s">
        <v>167</v>
      </c>
      <c r="BE158" s="207">
        <f>IF(O158="základní",K158,0)</f>
        <v>0</v>
      </c>
      <c r="BF158" s="207">
        <f>IF(O158="snížená",K158,0)</f>
        <v>0</v>
      </c>
      <c r="BG158" s="207">
        <f>IF(O158="zákl. přenesená",K158,0)</f>
        <v>0</v>
      </c>
      <c r="BH158" s="207">
        <f>IF(O158="sníž. přenesená",K158,0)</f>
        <v>0</v>
      </c>
      <c r="BI158" s="207">
        <f>IF(O158="nulová",K158,0)</f>
        <v>0</v>
      </c>
      <c r="BJ158" s="14" t="s">
        <v>81</v>
      </c>
      <c r="BK158" s="207">
        <f>ROUND(P158*H158,2)</f>
        <v>0</v>
      </c>
      <c r="BL158" s="14" t="s">
        <v>81</v>
      </c>
      <c r="BM158" s="206" t="s">
        <v>579</v>
      </c>
    </row>
    <row r="159" spans="1:65" s="2" customFormat="1" ht="19.5">
      <c r="A159" s="31"/>
      <c r="B159" s="32"/>
      <c r="C159" s="33"/>
      <c r="D159" s="208" t="s">
        <v>174</v>
      </c>
      <c r="E159" s="33"/>
      <c r="F159" s="209" t="s">
        <v>580</v>
      </c>
      <c r="G159" s="33"/>
      <c r="H159" s="33"/>
      <c r="I159" s="210"/>
      <c r="J159" s="210"/>
      <c r="K159" s="33"/>
      <c r="L159" s="33"/>
      <c r="M159" s="36"/>
      <c r="N159" s="211"/>
      <c r="O159" s="212"/>
      <c r="P159" s="68"/>
      <c r="Q159" s="68"/>
      <c r="R159" s="68"/>
      <c r="S159" s="68"/>
      <c r="T159" s="68"/>
      <c r="U159" s="68"/>
      <c r="V159" s="68"/>
      <c r="W159" s="68"/>
      <c r="X159" s="69"/>
      <c r="Y159" s="31"/>
      <c r="Z159" s="31"/>
      <c r="AA159" s="31"/>
      <c r="AB159" s="31"/>
      <c r="AC159" s="31"/>
      <c r="AD159" s="31"/>
      <c r="AE159" s="31"/>
      <c r="AT159" s="14" t="s">
        <v>174</v>
      </c>
      <c r="AU159" s="14" t="s">
        <v>83</v>
      </c>
    </row>
    <row r="160" spans="1:65" s="2" customFormat="1" ht="68.25">
      <c r="A160" s="31"/>
      <c r="B160" s="32"/>
      <c r="C160" s="33"/>
      <c r="D160" s="208" t="s">
        <v>512</v>
      </c>
      <c r="E160" s="33"/>
      <c r="F160" s="223" t="s">
        <v>581</v>
      </c>
      <c r="G160" s="33"/>
      <c r="H160" s="33"/>
      <c r="I160" s="210"/>
      <c r="J160" s="210"/>
      <c r="K160" s="33"/>
      <c r="L160" s="33"/>
      <c r="M160" s="36"/>
      <c r="N160" s="211"/>
      <c r="O160" s="212"/>
      <c r="P160" s="68"/>
      <c r="Q160" s="68"/>
      <c r="R160" s="68"/>
      <c r="S160" s="68"/>
      <c r="T160" s="68"/>
      <c r="U160" s="68"/>
      <c r="V160" s="68"/>
      <c r="W160" s="68"/>
      <c r="X160" s="69"/>
      <c r="Y160" s="31"/>
      <c r="Z160" s="31"/>
      <c r="AA160" s="31"/>
      <c r="AB160" s="31"/>
      <c r="AC160" s="31"/>
      <c r="AD160" s="31"/>
      <c r="AE160" s="31"/>
      <c r="AT160" s="14" t="s">
        <v>512</v>
      </c>
      <c r="AU160" s="14" t="s">
        <v>83</v>
      </c>
    </row>
    <row r="161" spans="1:65" s="12" customFormat="1" ht="25.9" customHeight="1">
      <c r="B161" s="176"/>
      <c r="C161" s="177"/>
      <c r="D161" s="178" t="s">
        <v>73</v>
      </c>
      <c r="E161" s="179" t="s">
        <v>199</v>
      </c>
      <c r="F161" s="179" t="s">
        <v>582</v>
      </c>
      <c r="G161" s="177"/>
      <c r="H161" s="177"/>
      <c r="I161" s="180"/>
      <c r="J161" s="180"/>
      <c r="K161" s="181">
        <f>BK161</f>
        <v>0</v>
      </c>
      <c r="L161" s="177"/>
      <c r="M161" s="182"/>
      <c r="N161" s="183"/>
      <c r="O161" s="184"/>
      <c r="P161" s="184"/>
      <c r="Q161" s="185">
        <f>Q162</f>
        <v>0</v>
      </c>
      <c r="R161" s="185">
        <f>R162</f>
        <v>0</v>
      </c>
      <c r="S161" s="184"/>
      <c r="T161" s="186">
        <f>T162</f>
        <v>0</v>
      </c>
      <c r="U161" s="184"/>
      <c r="V161" s="186">
        <f>V162</f>
        <v>0</v>
      </c>
      <c r="W161" s="184"/>
      <c r="X161" s="187">
        <f>X162</f>
        <v>0</v>
      </c>
      <c r="AR161" s="188" t="s">
        <v>178</v>
      </c>
      <c r="AT161" s="189" t="s">
        <v>73</v>
      </c>
      <c r="AU161" s="189" t="s">
        <v>74</v>
      </c>
      <c r="AY161" s="188" t="s">
        <v>167</v>
      </c>
      <c r="BK161" s="190">
        <f>BK162</f>
        <v>0</v>
      </c>
    </row>
    <row r="162" spans="1:65" s="12" customFormat="1" ht="22.9" customHeight="1">
      <c r="B162" s="176"/>
      <c r="C162" s="177"/>
      <c r="D162" s="178" t="s">
        <v>73</v>
      </c>
      <c r="E162" s="191" t="s">
        <v>583</v>
      </c>
      <c r="F162" s="191" t="s">
        <v>584</v>
      </c>
      <c r="G162" s="177"/>
      <c r="H162" s="177"/>
      <c r="I162" s="180"/>
      <c r="J162" s="180"/>
      <c r="K162" s="192">
        <f>BK162</f>
        <v>0</v>
      </c>
      <c r="L162" s="177"/>
      <c r="M162" s="182"/>
      <c r="N162" s="183"/>
      <c r="O162" s="184"/>
      <c r="P162" s="184"/>
      <c r="Q162" s="185">
        <f>SUM(Q163:Q165)</f>
        <v>0</v>
      </c>
      <c r="R162" s="185">
        <f>SUM(R163:R165)</f>
        <v>0</v>
      </c>
      <c r="S162" s="184"/>
      <c r="T162" s="186">
        <f>SUM(T163:T165)</f>
        <v>0</v>
      </c>
      <c r="U162" s="184"/>
      <c r="V162" s="186">
        <f>SUM(V163:V165)</f>
        <v>0</v>
      </c>
      <c r="W162" s="184"/>
      <c r="X162" s="187">
        <f>SUM(X163:X165)</f>
        <v>0</v>
      </c>
      <c r="AR162" s="188" t="s">
        <v>178</v>
      </c>
      <c r="AT162" s="189" t="s">
        <v>73</v>
      </c>
      <c r="AU162" s="189" t="s">
        <v>81</v>
      </c>
      <c r="AY162" s="188" t="s">
        <v>167</v>
      </c>
      <c r="BK162" s="190">
        <f>SUM(BK163:BK165)</f>
        <v>0</v>
      </c>
    </row>
    <row r="163" spans="1:65" s="2" customFormat="1" ht="24.2" customHeight="1">
      <c r="A163" s="31"/>
      <c r="B163" s="32"/>
      <c r="C163" s="193" t="s">
        <v>220</v>
      </c>
      <c r="D163" s="193" t="s">
        <v>169</v>
      </c>
      <c r="E163" s="194" t="s">
        <v>585</v>
      </c>
      <c r="F163" s="195" t="s">
        <v>586</v>
      </c>
      <c r="G163" s="196" t="s">
        <v>534</v>
      </c>
      <c r="H163" s="197">
        <v>6</v>
      </c>
      <c r="I163" s="198"/>
      <c r="J163" s="198"/>
      <c r="K163" s="199">
        <f>ROUND(P163*H163,2)</f>
        <v>0</v>
      </c>
      <c r="L163" s="200"/>
      <c r="M163" s="36"/>
      <c r="N163" s="201" t="s">
        <v>1</v>
      </c>
      <c r="O163" s="202" t="s">
        <v>37</v>
      </c>
      <c r="P163" s="203">
        <f>I163+J163</f>
        <v>0</v>
      </c>
      <c r="Q163" s="203">
        <f>ROUND(I163*H163,2)</f>
        <v>0</v>
      </c>
      <c r="R163" s="203">
        <f>ROUND(J163*H163,2)</f>
        <v>0</v>
      </c>
      <c r="S163" s="68"/>
      <c r="T163" s="204">
        <f>S163*H163</f>
        <v>0</v>
      </c>
      <c r="U163" s="204">
        <v>0</v>
      </c>
      <c r="V163" s="204">
        <f>U163*H163</f>
        <v>0</v>
      </c>
      <c r="W163" s="204">
        <v>0</v>
      </c>
      <c r="X163" s="205">
        <f>W163*H163</f>
        <v>0</v>
      </c>
      <c r="Y163" s="31"/>
      <c r="Z163" s="31"/>
      <c r="AA163" s="31"/>
      <c r="AB163" s="31"/>
      <c r="AC163" s="31"/>
      <c r="AD163" s="31"/>
      <c r="AE163" s="31"/>
      <c r="AR163" s="206" t="s">
        <v>81</v>
      </c>
      <c r="AT163" s="206" t="s">
        <v>169</v>
      </c>
      <c r="AU163" s="206" t="s">
        <v>83</v>
      </c>
      <c r="AY163" s="14" t="s">
        <v>167</v>
      </c>
      <c r="BE163" s="207">
        <f>IF(O163="základní",K163,0)</f>
        <v>0</v>
      </c>
      <c r="BF163" s="207">
        <f>IF(O163="snížená",K163,0)</f>
        <v>0</v>
      </c>
      <c r="BG163" s="207">
        <f>IF(O163="zákl. přenesená",K163,0)</f>
        <v>0</v>
      </c>
      <c r="BH163" s="207">
        <f>IF(O163="sníž. přenesená",K163,0)</f>
        <v>0</v>
      </c>
      <c r="BI163" s="207">
        <f>IF(O163="nulová",K163,0)</f>
        <v>0</v>
      </c>
      <c r="BJ163" s="14" t="s">
        <v>81</v>
      </c>
      <c r="BK163" s="207">
        <f>ROUND(P163*H163,2)</f>
        <v>0</v>
      </c>
      <c r="BL163" s="14" t="s">
        <v>81</v>
      </c>
      <c r="BM163" s="206" t="s">
        <v>587</v>
      </c>
    </row>
    <row r="164" spans="1:65" s="2" customFormat="1" ht="39">
      <c r="A164" s="31"/>
      <c r="B164" s="32"/>
      <c r="C164" s="33"/>
      <c r="D164" s="208" t="s">
        <v>174</v>
      </c>
      <c r="E164" s="33"/>
      <c r="F164" s="209" t="s">
        <v>588</v>
      </c>
      <c r="G164" s="33"/>
      <c r="H164" s="33"/>
      <c r="I164" s="210"/>
      <c r="J164" s="210"/>
      <c r="K164" s="33"/>
      <c r="L164" s="33"/>
      <c r="M164" s="36"/>
      <c r="N164" s="211"/>
      <c r="O164" s="212"/>
      <c r="P164" s="68"/>
      <c r="Q164" s="68"/>
      <c r="R164" s="68"/>
      <c r="S164" s="68"/>
      <c r="T164" s="68"/>
      <c r="U164" s="68"/>
      <c r="V164" s="68"/>
      <c r="W164" s="68"/>
      <c r="X164" s="69"/>
      <c r="Y164" s="31"/>
      <c r="Z164" s="31"/>
      <c r="AA164" s="31"/>
      <c r="AB164" s="31"/>
      <c r="AC164" s="31"/>
      <c r="AD164" s="31"/>
      <c r="AE164" s="31"/>
      <c r="AT164" s="14" t="s">
        <v>174</v>
      </c>
      <c r="AU164" s="14" t="s">
        <v>83</v>
      </c>
    </row>
    <row r="165" spans="1:65" s="2" customFormat="1" ht="29.25">
      <c r="A165" s="31"/>
      <c r="B165" s="32"/>
      <c r="C165" s="33"/>
      <c r="D165" s="208" t="s">
        <v>512</v>
      </c>
      <c r="E165" s="33"/>
      <c r="F165" s="223" t="s">
        <v>589</v>
      </c>
      <c r="G165" s="33"/>
      <c r="H165" s="33"/>
      <c r="I165" s="210"/>
      <c r="J165" s="210"/>
      <c r="K165" s="33"/>
      <c r="L165" s="33"/>
      <c r="M165" s="36"/>
      <c r="N165" s="224"/>
      <c r="O165" s="225"/>
      <c r="P165" s="226"/>
      <c r="Q165" s="226"/>
      <c r="R165" s="226"/>
      <c r="S165" s="226"/>
      <c r="T165" s="226"/>
      <c r="U165" s="226"/>
      <c r="V165" s="226"/>
      <c r="W165" s="226"/>
      <c r="X165" s="227"/>
      <c r="Y165" s="31"/>
      <c r="Z165" s="31"/>
      <c r="AA165" s="31"/>
      <c r="AB165" s="31"/>
      <c r="AC165" s="31"/>
      <c r="AD165" s="31"/>
      <c r="AE165" s="31"/>
      <c r="AT165" s="14" t="s">
        <v>512</v>
      </c>
      <c r="AU165" s="14" t="s">
        <v>83</v>
      </c>
    </row>
    <row r="166" spans="1:65" s="2" customFormat="1" ht="6.95" customHeight="1">
      <c r="A166" s="31"/>
      <c r="B166" s="51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36"/>
      <c r="N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</row>
  </sheetData>
  <sheetProtection algorithmName="SHA-512" hashValue="uQ2arWP8goHuyv6e8V2lNo/jznrGMm5BJUxSaLfsqiG8/isM2kONrY2I0i6lSGUXqhi3WDRxfYTOvEzq8lqruw==" saltValue="9U9ziqu88h6TcKk1v1nmZOg6C+b23nJJzNIUykBvmGA8RxrychyzvatX/bU/MjJY2arPLAV+h1Vnsjhm75OZ6A==" spinCount="100000" sheet="1" objects="1" scenarios="1" formatColumns="0" formatRows="0" autoFilter="0"/>
  <autoFilter ref="C126:L165"/>
  <mergeCells count="12">
    <mergeCell ref="E119:H119"/>
    <mergeCell ref="M2:Z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T2" s="14" t="s">
        <v>97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7"/>
      <c r="AT3" s="14" t="s">
        <v>83</v>
      </c>
    </row>
    <row r="4" spans="1:46" s="1" customFormat="1" ht="24.95" customHeight="1">
      <c r="B4" s="17"/>
      <c r="D4" s="116" t="s">
        <v>131</v>
      </c>
      <c r="M4" s="17"/>
      <c r="N4" s="117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18" t="s">
        <v>17</v>
      </c>
      <c r="M6" s="17"/>
    </row>
    <row r="7" spans="1:46" s="1" customFormat="1" ht="23.25" customHeight="1">
      <c r="B7" s="17"/>
      <c r="E7" s="274" t="str">
        <f>'Rekapitulace stavby'!K6</f>
        <v>Oprava PZS na trati Staré Město u UH - Vlárský průsmyk a Kojetín - Valašské Meziříčí</v>
      </c>
      <c r="F7" s="275"/>
      <c r="G7" s="275"/>
      <c r="H7" s="275"/>
      <c r="M7" s="17"/>
    </row>
    <row r="8" spans="1:46" s="1" customFormat="1" ht="12" customHeight="1">
      <c r="B8" s="17"/>
      <c r="D8" s="118" t="s">
        <v>132</v>
      </c>
      <c r="M8" s="17"/>
    </row>
    <row r="9" spans="1:46" s="2" customFormat="1" ht="23.25" customHeight="1">
      <c r="A9" s="31"/>
      <c r="B9" s="36"/>
      <c r="C9" s="31"/>
      <c r="D9" s="31"/>
      <c r="E9" s="274" t="s">
        <v>590</v>
      </c>
      <c r="F9" s="276"/>
      <c r="G9" s="276"/>
      <c r="H9" s="276"/>
      <c r="I9" s="31"/>
      <c r="J9" s="31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8" t="s">
        <v>134</v>
      </c>
      <c r="E10" s="31"/>
      <c r="F10" s="31"/>
      <c r="G10" s="31"/>
      <c r="H10" s="31"/>
      <c r="I10" s="31"/>
      <c r="J10" s="31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7" t="s">
        <v>591</v>
      </c>
      <c r="F11" s="276"/>
      <c r="G11" s="276"/>
      <c r="H11" s="276"/>
      <c r="I11" s="31"/>
      <c r="J11" s="31"/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8" t="s">
        <v>19</v>
      </c>
      <c r="E13" s="31"/>
      <c r="F13" s="109" t="s">
        <v>1</v>
      </c>
      <c r="G13" s="31"/>
      <c r="H13" s="31"/>
      <c r="I13" s="118" t="s">
        <v>20</v>
      </c>
      <c r="J13" s="109" t="s">
        <v>1</v>
      </c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21</v>
      </c>
      <c r="E14" s="31"/>
      <c r="F14" s="109" t="s">
        <v>22</v>
      </c>
      <c r="G14" s="31"/>
      <c r="H14" s="31"/>
      <c r="I14" s="118" t="s">
        <v>23</v>
      </c>
      <c r="J14" s="119">
        <f>'Rekapitulace stavby'!AN8</f>
        <v>0</v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24</v>
      </c>
      <c r="E16" s="31"/>
      <c r="F16" s="31"/>
      <c r="G16" s="31"/>
      <c r="H16" s="31"/>
      <c r="I16" s="118" t="s">
        <v>25</v>
      </c>
      <c r="J16" s="109" t="str">
        <f>IF('Rekapitulace stavby'!AN10="","",'Rekapitulace stavby'!AN10)</f>
        <v/>
      </c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9" t="str">
        <f>IF('Rekapitulace stavby'!E11="","",'Rekapitulace stavby'!E11)</f>
        <v xml:space="preserve"> </v>
      </c>
      <c r="F17" s="31"/>
      <c r="G17" s="31"/>
      <c r="H17" s="31"/>
      <c r="I17" s="118" t="s">
        <v>26</v>
      </c>
      <c r="J17" s="109" t="str">
        <f>IF('Rekapitulace stavby'!AN11="","",'Rekapitulace stavby'!AN11)</f>
        <v/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8" t="s">
        <v>27</v>
      </c>
      <c r="E19" s="31"/>
      <c r="F19" s="31"/>
      <c r="G19" s="31"/>
      <c r="H19" s="31"/>
      <c r="I19" s="118" t="s">
        <v>25</v>
      </c>
      <c r="J19" s="27" t="str">
        <f>'Rekapitulace stavby'!AN13</f>
        <v>Vyplň údaj</v>
      </c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8" t="str">
        <f>'Rekapitulace stavby'!E14</f>
        <v>Vyplň údaj</v>
      </c>
      <c r="F20" s="279"/>
      <c r="G20" s="279"/>
      <c r="H20" s="279"/>
      <c r="I20" s="118" t="s">
        <v>26</v>
      </c>
      <c r="J20" s="27" t="str">
        <f>'Rekapitulace stavby'!AN14</f>
        <v>Vyplň údaj</v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8" t="s">
        <v>29</v>
      </c>
      <c r="E22" s="31"/>
      <c r="F22" s="31"/>
      <c r="G22" s="31"/>
      <c r="H22" s="31"/>
      <c r="I22" s="118" t="s">
        <v>25</v>
      </c>
      <c r="J22" s="109" t="str">
        <f>IF('Rekapitulace stavby'!AN16="","",'Rekapitulace stavby'!AN16)</f>
        <v/>
      </c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9" t="str">
        <f>IF('Rekapitulace stavby'!E17="","",'Rekapitulace stavby'!E17)</f>
        <v xml:space="preserve"> </v>
      </c>
      <c r="F23" s="31"/>
      <c r="G23" s="31"/>
      <c r="H23" s="31"/>
      <c r="I23" s="118" t="s">
        <v>26</v>
      </c>
      <c r="J23" s="109" t="str">
        <f>IF('Rekapitulace stavby'!AN17="","",'Rekapitulace stavby'!AN17)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8" t="s">
        <v>30</v>
      </c>
      <c r="E25" s="31"/>
      <c r="F25" s="31"/>
      <c r="G25" s="31"/>
      <c r="H25" s="31"/>
      <c r="I25" s="118" t="s">
        <v>25</v>
      </c>
      <c r="J25" s="109" t="str">
        <f>IF('Rekapitulace stavby'!AN19="","",'Rekapitulace stavby'!AN19)</f>
        <v/>
      </c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9" t="str">
        <f>IF('Rekapitulace stavby'!E20="","",'Rekapitulace stavby'!E20)</f>
        <v xml:space="preserve"> </v>
      </c>
      <c r="F26" s="31"/>
      <c r="G26" s="31"/>
      <c r="H26" s="31"/>
      <c r="I26" s="118" t="s">
        <v>26</v>
      </c>
      <c r="J26" s="109" t="str">
        <f>IF('Rekapitulace stavby'!AN20="","",'Rekapitulace stavby'!AN20)</f>
        <v/>
      </c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8" t="s">
        <v>31</v>
      </c>
      <c r="E28" s="31"/>
      <c r="F28" s="31"/>
      <c r="G28" s="31"/>
      <c r="H28" s="31"/>
      <c r="I28" s="31"/>
      <c r="J28" s="31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0"/>
      <c r="B29" s="121"/>
      <c r="C29" s="120"/>
      <c r="D29" s="120"/>
      <c r="E29" s="280" t="s">
        <v>1</v>
      </c>
      <c r="F29" s="280"/>
      <c r="G29" s="280"/>
      <c r="H29" s="280"/>
      <c r="I29" s="120"/>
      <c r="J29" s="120"/>
      <c r="K29" s="120"/>
      <c r="L29" s="120"/>
      <c r="M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3"/>
      <c r="E31" s="123"/>
      <c r="F31" s="123"/>
      <c r="G31" s="123"/>
      <c r="H31" s="123"/>
      <c r="I31" s="123"/>
      <c r="J31" s="123"/>
      <c r="K31" s="123"/>
      <c r="L31" s="123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2.75">
      <c r="A32" s="31"/>
      <c r="B32" s="36"/>
      <c r="C32" s="31"/>
      <c r="D32" s="31"/>
      <c r="E32" s="118" t="s">
        <v>136</v>
      </c>
      <c r="F32" s="31"/>
      <c r="G32" s="31"/>
      <c r="H32" s="31"/>
      <c r="I32" s="31"/>
      <c r="J32" s="31"/>
      <c r="K32" s="124">
        <f>I98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2.75">
      <c r="A33" s="31"/>
      <c r="B33" s="36"/>
      <c r="C33" s="31"/>
      <c r="D33" s="31"/>
      <c r="E33" s="118" t="s">
        <v>137</v>
      </c>
      <c r="F33" s="31"/>
      <c r="G33" s="31"/>
      <c r="H33" s="31"/>
      <c r="I33" s="31"/>
      <c r="J33" s="31"/>
      <c r="K33" s="124">
        <f>J98</f>
        <v>0</v>
      </c>
      <c r="L33" s="3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5" t="s">
        <v>32</v>
      </c>
      <c r="E34" s="31"/>
      <c r="F34" s="31"/>
      <c r="G34" s="31"/>
      <c r="H34" s="31"/>
      <c r="I34" s="31"/>
      <c r="J34" s="31"/>
      <c r="K34" s="126">
        <f>ROUND(K123, 2)</f>
        <v>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3"/>
      <c r="E35" s="123"/>
      <c r="F35" s="123"/>
      <c r="G35" s="123"/>
      <c r="H35" s="123"/>
      <c r="I35" s="123"/>
      <c r="J35" s="123"/>
      <c r="K35" s="123"/>
      <c r="L35" s="123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27" t="s">
        <v>34</v>
      </c>
      <c r="G36" s="31"/>
      <c r="H36" s="31"/>
      <c r="I36" s="127" t="s">
        <v>33</v>
      </c>
      <c r="J36" s="31"/>
      <c r="K36" s="127" t="s">
        <v>35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28" t="s">
        <v>36</v>
      </c>
      <c r="E37" s="118" t="s">
        <v>37</v>
      </c>
      <c r="F37" s="124">
        <f>ROUND((SUM(BE123:BE365)),  2)</f>
        <v>0</v>
      </c>
      <c r="G37" s="31"/>
      <c r="H37" s="31"/>
      <c r="I37" s="129">
        <v>0.21</v>
      </c>
      <c r="J37" s="31"/>
      <c r="K37" s="124">
        <f>ROUND(((SUM(BE123:BE365))*I37),  2)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8" t="s">
        <v>38</v>
      </c>
      <c r="F38" s="124">
        <f>ROUND((SUM(BF123:BF365)),  2)</f>
        <v>0</v>
      </c>
      <c r="G38" s="31"/>
      <c r="H38" s="31"/>
      <c r="I38" s="129">
        <v>0.15</v>
      </c>
      <c r="J38" s="31"/>
      <c r="K38" s="124">
        <f>ROUND(((SUM(BF123:BF365))*I38),  2)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39</v>
      </c>
      <c r="F39" s="124">
        <f>ROUND((SUM(BG123:BG365)),  2)</f>
        <v>0</v>
      </c>
      <c r="G39" s="31"/>
      <c r="H39" s="31"/>
      <c r="I39" s="129">
        <v>0.21</v>
      </c>
      <c r="J39" s="31"/>
      <c r="K39" s="124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8" t="s">
        <v>40</v>
      </c>
      <c r="F40" s="124">
        <f>ROUND((SUM(BH123:BH365)),  2)</f>
        <v>0</v>
      </c>
      <c r="G40" s="31"/>
      <c r="H40" s="31"/>
      <c r="I40" s="129">
        <v>0.15</v>
      </c>
      <c r="J40" s="31"/>
      <c r="K40" s="124">
        <f>0</f>
        <v>0</v>
      </c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8" t="s">
        <v>41</v>
      </c>
      <c r="F41" s="124">
        <f>ROUND((SUM(BI123:BI365)),  2)</f>
        <v>0</v>
      </c>
      <c r="G41" s="31"/>
      <c r="H41" s="31"/>
      <c r="I41" s="129">
        <v>0</v>
      </c>
      <c r="J41" s="31"/>
      <c r="K41" s="124">
        <f>0</f>
        <v>0</v>
      </c>
      <c r="L41" s="31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0"/>
      <c r="D43" s="131" t="s">
        <v>42</v>
      </c>
      <c r="E43" s="132"/>
      <c r="F43" s="132"/>
      <c r="G43" s="133" t="s">
        <v>43</v>
      </c>
      <c r="H43" s="134" t="s">
        <v>44</v>
      </c>
      <c r="I43" s="132"/>
      <c r="J43" s="132"/>
      <c r="K43" s="135">
        <f>SUM(K34:K41)</f>
        <v>0</v>
      </c>
      <c r="L43" s="136"/>
      <c r="M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8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138"/>
      <c r="M50" s="48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1"/>
      <c r="B61" s="36"/>
      <c r="C61" s="31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140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1"/>
      <c r="B65" s="36"/>
      <c r="C65" s="31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143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1"/>
      <c r="B76" s="36"/>
      <c r="C76" s="31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140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138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17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3.25" customHeight="1">
      <c r="A85" s="31"/>
      <c r="B85" s="32"/>
      <c r="C85" s="33"/>
      <c r="D85" s="33"/>
      <c r="E85" s="281" t="str">
        <f>E7</f>
        <v>Oprava PZS na trati Staré Město u UH - Vlárský průsmyk a Kojetín - Valašské Meziříčí</v>
      </c>
      <c r="F85" s="282"/>
      <c r="G85" s="282"/>
      <c r="H85" s="282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132</v>
      </c>
      <c r="D86" s="19"/>
      <c r="E86" s="19"/>
      <c r="F86" s="19"/>
      <c r="G86" s="19"/>
      <c r="H86" s="19"/>
      <c r="I86" s="19"/>
      <c r="J86" s="19"/>
      <c r="K86" s="19"/>
      <c r="L86" s="19"/>
      <c r="M86" s="17"/>
    </row>
    <row r="87" spans="1:31" s="2" customFormat="1" ht="23.25" customHeight="1">
      <c r="A87" s="31"/>
      <c r="B87" s="32"/>
      <c r="C87" s="33"/>
      <c r="D87" s="33"/>
      <c r="E87" s="281" t="s">
        <v>590</v>
      </c>
      <c r="F87" s="283"/>
      <c r="G87" s="283"/>
      <c r="H87" s="283"/>
      <c r="I87" s="33"/>
      <c r="J87" s="33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134</v>
      </c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34" t="str">
        <f>E11</f>
        <v>PS 02.1 - Technologie P7991</v>
      </c>
      <c r="F89" s="283"/>
      <c r="G89" s="283"/>
      <c r="H89" s="283"/>
      <c r="I89" s="33"/>
      <c r="J89" s="33"/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21</v>
      </c>
      <c r="D91" s="33"/>
      <c r="E91" s="33"/>
      <c r="F91" s="24" t="str">
        <f>F14</f>
        <v xml:space="preserve"> </v>
      </c>
      <c r="G91" s="33"/>
      <c r="H91" s="33"/>
      <c r="I91" s="26" t="s">
        <v>23</v>
      </c>
      <c r="J91" s="63">
        <f>IF(J14="","",J14)</f>
        <v>0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3"/>
      <c r="E93" s="33"/>
      <c r="F93" s="24" t="str">
        <f>E17</f>
        <v xml:space="preserve"> </v>
      </c>
      <c r="G93" s="33"/>
      <c r="H93" s="33"/>
      <c r="I93" s="26" t="s">
        <v>29</v>
      </c>
      <c r="J93" s="29" t="str">
        <f>E23</f>
        <v xml:space="preserve"> </v>
      </c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30</v>
      </c>
      <c r="J94" s="29" t="str">
        <f>E26</f>
        <v xml:space="preserve"> </v>
      </c>
      <c r="K94" s="33"/>
      <c r="L94" s="33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8" t="s">
        <v>139</v>
      </c>
      <c r="D96" s="149"/>
      <c r="E96" s="149"/>
      <c r="F96" s="149"/>
      <c r="G96" s="149"/>
      <c r="H96" s="149"/>
      <c r="I96" s="150" t="s">
        <v>140</v>
      </c>
      <c r="J96" s="150" t="s">
        <v>141</v>
      </c>
      <c r="K96" s="150" t="s">
        <v>142</v>
      </c>
      <c r="L96" s="149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1" t="s">
        <v>143</v>
      </c>
      <c r="D98" s="33"/>
      <c r="E98" s="33"/>
      <c r="F98" s="33"/>
      <c r="G98" s="33"/>
      <c r="H98" s="33"/>
      <c r="I98" s="81">
        <f t="shared" ref="I98:J100" si="0">Q123</f>
        <v>0</v>
      </c>
      <c r="J98" s="81">
        <f t="shared" si="0"/>
        <v>0</v>
      </c>
      <c r="K98" s="81">
        <f>K123</f>
        <v>0</v>
      </c>
      <c r="L98" s="33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144</v>
      </c>
    </row>
    <row r="99" spans="1:47" s="9" customFormat="1" ht="24.95" customHeight="1">
      <c r="B99" s="152"/>
      <c r="C99" s="153"/>
      <c r="D99" s="154" t="s">
        <v>145</v>
      </c>
      <c r="E99" s="155"/>
      <c r="F99" s="155"/>
      <c r="G99" s="155"/>
      <c r="H99" s="155"/>
      <c r="I99" s="156">
        <f t="shared" si="0"/>
        <v>0</v>
      </c>
      <c r="J99" s="156">
        <f t="shared" si="0"/>
        <v>0</v>
      </c>
      <c r="K99" s="156">
        <f>K124</f>
        <v>0</v>
      </c>
      <c r="L99" s="153"/>
      <c r="M99" s="157"/>
    </row>
    <row r="100" spans="1:47" s="10" customFormat="1" ht="19.899999999999999" customHeight="1">
      <c r="B100" s="158"/>
      <c r="C100" s="103"/>
      <c r="D100" s="159" t="s">
        <v>146</v>
      </c>
      <c r="E100" s="160"/>
      <c r="F100" s="160"/>
      <c r="G100" s="160"/>
      <c r="H100" s="160"/>
      <c r="I100" s="161">
        <f t="shared" si="0"/>
        <v>0</v>
      </c>
      <c r="J100" s="161">
        <f t="shared" si="0"/>
        <v>0</v>
      </c>
      <c r="K100" s="161">
        <f>K125</f>
        <v>0</v>
      </c>
      <c r="L100" s="103"/>
      <c r="M100" s="162"/>
    </row>
    <row r="101" spans="1:47" s="9" customFormat="1" ht="24.95" customHeight="1">
      <c r="B101" s="152"/>
      <c r="C101" s="153"/>
      <c r="D101" s="154" t="s">
        <v>147</v>
      </c>
      <c r="E101" s="155"/>
      <c r="F101" s="155"/>
      <c r="G101" s="155"/>
      <c r="H101" s="155"/>
      <c r="I101" s="156">
        <f>Q140</f>
        <v>0</v>
      </c>
      <c r="J101" s="156">
        <f>R140</f>
        <v>0</v>
      </c>
      <c r="K101" s="156">
        <f>K140</f>
        <v>0</v>
      </c>
      <c r="L101" s="153"/>
      <c r="M101" s="157"/>
    </row>
    <row r="102" spans="1:47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148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17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23.25" customHeight="1">
      <c r="A111" s="31"/>
      <c r="B111" s="32"/>
      <c r="C111" s="33"/>
      <c r="D111" s="33"/>
      <c r="E111" s="281" t="str">
        <f>E7</f>
        <v>Oprava PZS na trati Staré Město u UH - Vlárský průsmyk a Kojetín - Valašské Meziříčí</v>
      </c>
      <c r="F111" s="282"/>
      <c r="G111" s="282"/>
      <c r="H111" s="282"/>
      <c r="I111" s="33"/>
      <c r="J111" s="33"/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8"/>
      <c r="C112" s="26" t="s">
        <v>132</v>
      </c>
      <c r="D112" s="19"/>
      <c r="E112" s="19"/>
      <c r="F112" s="19"/>
      <c r="G112" s="19"/>
      <c r="H112" s="19"/>
      <c r="I112" s="19"/>
      <c r="J112" s="19"/>
      <c r="K112" s="19"/>
      <c r="L112" s="19"/>
      <c r="M112" s="17"/>
    </row>
    <row r="113" spans="1:65" s="2" customFormat="1" ht="23.25" customHeight="1">
      <c r="A113" s="31"/>
      <c r="B113" s="32"/>
      <c r="C113" s="33"/>
      <c r="D113" s="33"/>
      <c r="E113" s="281" t="s">
        <v>590</v>
      </c>
      <c r="F113" s="283"/>
      <c r="G113" s="283"/>
      <c r="H113" s="283"/>
      <c r="I113" s="33"/>
      <c r="J113" s="33"/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134</v>
      </c>
      <c r="D114" s="33"/>
      <c r="E114" s="33"/>
      <c r="F114" s="33"/>
      <c r="G114" s="33"/>
      <c r="H114" s="33"/>
      <c r="I114" s="33"/>
      <c r="J114" s="33"/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34" t="str">
        <f>E11</f>
        <v>PS 02.1 - Technologie P7991</v>
      </c>
      <c r="F115" s="283"/>
      <c r="G115" s="283"/>
      <c r="H115" s="283"/>
      <c r="I115" s="33"/>
      <c r="J115" s="33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21</v>
      </c>
      <c r="D117" s="33"/>
      <c r="E117" s="33"/>
      <c r="F117" s="24" t="str">
        <f>F14</f>
        <v xml:space="preserve"> </v>
      </c>
      <c r="G117" s="33"/>
      <c r="H117" s="33"/>
      <c r="I117" s="26" t="s">
        <v>23</v>
      </c>
      <c r="J117" s="63">
        <f>IF(J14="","",J14)</f>
        <v>0</v>
      </c>
      <c r="K117" s="33"/>
      <c r="L117" s="33"/>
      <c r="M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24</v>
      </c>
      <c r="D119" s="33"/>
      <c r="E119" s="33"/>
      <c r="F119" s="24" t="str">
        <f>E17</f>
        <v xml:space="preserve"> </v>
      </c>
      <c r="G119" s="33"/>
      <c r="H119" s="33"/>
      <c r="I119" s="26" t="s">
        <v>29</v>
      </c>
      <c r="J119" s="29" t="str">
        <f>E23</f>
        <v xml:space="preserve"> </v>
      </c>
      <c r="K119" s="33"/>
      <c r="L119" s="33"/>
      <c r="M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27</v>
      </c>
      <c r="D120" s="33"/>
      <c r="E120" s="33"/>
      <c r="F120" s="24" t="str">
        <f>IF(E20="","",E20)</f>
        <v>Vyplň údaj</v>
      </c>
      <c r="G120" s="33"/>
      <c r="H120" s="33"/>
      <c r="I120" s="26" t="s">
        <v>30</v>
      </c>
      <c r="J120" s="29" t="str">
        <f>E26</f>
        <v xml:space="preserve"> </v>
      </c>
      <c r="K120" s="33"/>
      <c r="L120" s="33"/>
      <c r="M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63"/>
      <c r="B122" s="164"/>
      <c r="C122" s="165" t="s">
        <v>149</v>
      </c>
      <c r="D122" s="166" t="s">
        <v>57</v>
      </c>
      <c r="E122" s="166" t="s">
        <v>53</v>
      </c>
      <c r="F122" s="166" t="s">
        <v>54</v>
      </c>
      <c r="G122" s="166" t="s">
        <v>150</v>
      </c>
      <c r="H122" s="166" t="s">
        <v>151</v>
      </c>
      <c r="I122" s="166" t="s">
        <v>152</v>
      </c>
      <c r="J122" s="166" t="s">
        <v>153</v>
      </c>
      <c r="K122" s="167" t="s">
        <v>142</v>
      </c>
      <c r="L122" s="168" t="s">
        <v>154</v>
      </c>
      <c r="M122" s="169"/>
      <c r="N122" s="72" t="s">
        <v>1</v>
      </c>
      <c r="O122" s="73" t="s">
        <v>36</v>
      </c>
      <c r="P122" s="73" t="s">
        <v>155</v>
      </c>
      <c r="Q122" s="73" t="s">
        <v>156</v>
      </c>
      <c r="R122" s="73" t="s">
        <v>157</v>
      </c>
      <c r="S122" s="73" t="s">
        <v>158</v>
      </c>
      <c r="T122" s="73" t="s">
        <v>159</v>
      </c>
      <c r="U122" s="73" t="s">
        <v>160</v>
      </c>
      <c r="V122" s="73" t="s">
        <v>161</v>
      </c>
      <c r="W122" s="73" t="s">
        <v>162</v>
      </c>
      <c r="X122" s="74" t="s">
        <v>163</v>
      </c>
      <c r="Y122" s="163"/>
      <c r="Z122" s="163"/>
      <c r="AA122" s="163"/>
      <c r="AB122" s="163"/>
      <c r="AC122" s="163"/>
      <c r="AD122" s="163"/>
      <c r="AE122" s="163"/>
    </row>
    <row r="123" spans="1:65" s="2" customFormat="1" ht="22.9" customHeight="1">
      <c r="A123" s="31"/>
      <c r="B123" s="32"/>
      <c r="C123" s="79" t="s">
        <v>164</v>
      </c>
      <c r="D123" s="33"/>
      <c r="E123" s="33"/>
      <c r="F123" s="33"/>
      <c r="G123" s="33"/>
      <c r="H123" s="33"/>
      <c r="I123" s="33"/>
      <c r="J123" s="33"/>
      <c r="K123" s="170">
        <f>BK123</f>
        <v>0</v>
      </c>
      <c r="L123" s="33"/>
      <c r="M123" s="36"/>
      <c r="N123" s="75"/>
      <c r="O123" s="171"/>
      <c r="P123" s="76"/>
      <c r="Q123" s="172">
        <f>Q124+Q140</f>
        <v>0</v>
      </c>
      <c r="R123" s="172">
        <f>R124+R140</f>
        <v>0</v>
      </c>
      <c r="S123" s="76"/>
      <c r="T123" s="173">
        <f>T124+T140</f>
        <v>0</v>
      </c>
      <c r="U123" s="76"/>
      <c r="V123" s="173">
        <f>V124+V140</f>
        <v>0</v>
      </c>
      <c r="W123" s="76"/>
      <c r="X123" s="174">
        <f>X124+X140</f>
        <v>0</v>
      </c>
      <c r="Y123" s="31"/>
      <c r="Z123" s="31"/>
      <c r="AA123" s="31"/>
      <c r="AB123" s="31"/>
      <c r="AC123" s="31"/>
      <c r="AD123" s="31"/>
      <c r="AE123" s="31"/>
      <c r="AT123" s="14" t="s">
        <v>73</v>
      </c>
      <c r="AU123" s="14" t="s">
        <v>144</v>
      </c>
      <c r="BK123" s="175">
        <f>BK124+BK140</f>
        <v>0</v>
      </c>
    </row>
    <row r="124" spans="1:65" s="12" customFormat="1" ht="25.9" customHeight="1">
      <c r="B124" s="176"/>
      <c r="C124" s="177"/>
      <c r="D124" s="178" t="s">
        <v>73</v>
      </c>
      <c r="E124" s="179" t="s">
        <v>165</v>
      </c>
      <c r="F124" s="179" t="s">
        <v>166</v>
      </c>
      <c r="G124" s="177"/>
      <c r="H124" s="177"/>
      <c r="I124" s="180"/>
      <c r="J124" s="180"/>
      <c r="K124" s="181">
        <f>BK124</f>
        <v>0</v>
      </c>
      <c r="L124" s="177"/>
      <c r="M124" s="182"/>
      <c r="N124" s="183"/>
      <c r="O124" s="184"/>
      <c r="P124" s="184"/>
      <c r="Q124" s="185">
        <f>Q125</f>
        <v>0</v>
      </c>
      <c r="R124" s="185">
        <f>R125</f>
        <v>0</v>
      </c>
      <c r="S124" s="184"/>
      <c r="T124" s="186">
        <f>T125</f>
        <v>0</v>
      </c>
      <c r="U124" s="184"/>
      <c r="V124" s="186">
        <f>V125</f>
        <v>0</v>
      </c>
      <c r="W124" s="184"/>
      <c r="X124" s="187">
        <f>X125</f>
        <v>0</v>
      </c>
      <c r="AR124" s="188" t="s">
        <v>81</v>
      </c>
      <c r="AT124" s="189" t="s">
        <v>73</v>
      </c>
      <c r="AU124" s="189" t="s">
        <v>74</v>
      </c>
      <c r="AY124" s="188" t="s">
        <v>167</v>
      </c>
      <c r="BK124" s="190">
        <f>BK125</f>
        <v>0</v>
      </c>
    </row>
    <row r="125" spans="1:65" s="12" customFormat="1" ht="22.9" customHeight="1">
      <c r="B125" s="176"/>
      <c r="C125" s="177"/>
      <c r="D125" s="178" t="s">
        <v>73</v>
      </c>
      <c r="E125" s="191" t="s">
        <v>81</v>
      </c>
      <c r="F125" s="191" t="s">
        <v>168</v>
      </c>
      <c r="G125" s="177"/>
      <c r="H125" s="177"/>
      <c r="I125" s="180"/>
      <c r="J125" s="180"/>
      <c r="K125" s="192">
        <f>BK125</f>
        <v>0</v>
      </c>
      <c r="L125" s="177"/>
      <c r="M125" s="182"/>
      <c r="N125" s="183"/>
      <c r="O125" s="184"/>
      <c r="P125" s="184"/>
      <c r="Q125" s="185">
        <f>SUM(Q126:Q139)</f>
        <v>0</v>
      </c>
      <c r="R125" s="185">
        <f>SUM(R126:R139)</f>
        <v>0</v>
      </c>
      <c r="S125" s="184"/>
      <c r="T125" s="186">
        <f>SUM(T126:T139)</f>
        <v>0</v>
      </c>
      <c r="U125" s="184"/>
      <c r="V125" s="186">
        <f>SUM(V126:V139)</f>
        <v>0</v>
      </c>
      <c r="W125" s="184"/>
      <c r="X125" s="187">
        <f>SUM(X126:X139)</f>
        <v>0</v>
      </c>
      <c r="AR125" s="188" t="s">
        <v>81</v>
      </c>
      <c r="AT125" s="189" t="s">
        <v>73</v>
      </c>
      <c r="AU125" s="189" t="s">
        <v>81</v>
      </c>
      <c r="AY125" s="188" t="s">
        <v>167</v>
      </c>
      <c r="BK125" s="190">
        <f>SUM(BK126:BK139)</f>
        <v>0</v>
      </c>
    </row>
    <row r="126" spans="1:65" s="2" customFormat="1" ht="24.2" customHeight="1">
      <c r="A126" s="31"/>
      <c r="B126" s="32"/>
      <c r="C126" s="193" t="s">
        <v>81</v>
      </c>
      <c r="D126" s="193" t="s">
        <v>169</v>
      </c>
      <c r="E126" s="194" t="s">
        <v>170</v>
      </c>
      <c r="F126" s="195" t="s">
        <v>171</v>
      </c>
      <c r="G126" s="196" t="s">
        <v>172</v>
      </c>
      <c r="H126" s="197">
        <v>40</v>
      </c>
      <c r="I126" s="198"/>
      <c r="J126" s="198"/>
      <c r="K126" s="199">
        <f>ROUND(P126*H126,2)</f>
        <v>0</v>
      </c>
      <c r="L126" s="200"/>
      <c r="M126" s="36"/>
      <c r="N126" s="201" t="s">
        <v>1</v>
      </c>
      <c r="O126" s="202" t="s">
        <v>37</v>
      </c>
      <c r="P126" s="203">
        <f>I126+J126</f>
        <v>0</v>
      </c>
      <c r="Q126" s="203">
        <f>ROUND(I126*H126,2)</f>
        <v>0</v>
      </c>
      <c r="R126" s="203">
        <f>ROUND(J126*H126,2)</f>
        <v>0</v>
      </c>
      <c r="S126" s="68"/>
      <c r="T126" s="204">
        <f>S126*H126</f>
        <v>0</v>
      </c>
      <c r="U126" s="204">
        <v>0</v>
      </c>
      <c r="V126" s="204">
        <f>U126*H126</f>
        <v>0</v>
      </c>
      <c r="W126" s="204">
        <v>0</v>
      </c>
      <c r="X126" s="205">
        <f>W126*H126</f>
        <v>0</v>
      </c>
      <c r="Y126" s="31"/>
      <c r="Z126" s="31"/>
      <c r="AA126" s="31"/>
      <c r="AB126" s="31"/>
      <c r="AC126" s="31"/>
      <c r="AD126" s="31"/>
      <c r="AE126" s="31"/>
      <c r="AR126" s="206" t="s">
        <v>81</v>
      </c>
      <c r="AT126" s="206" t="s">
        <v>169</v>
      </c>
      <c r="AU126" s="206" t="s">
        <v>83</v>
      </c>
      <c r="AY126" s="14" t="s">
        <v>167</v>
      </c>
      <c r="BE126" s="207">
        <f>IF(O126="základní",K126,0)</f>
        <v>0</v>
      </c>
      <c r="BF126" s="207">
        <f>IF(O126="snížená",K126,0)</f>
        <v>0</v>
      </c>
      <c r="BG126" s="207">
        <f>IF(O126="zákl. přenesená",K126,0)</f>
        <v>0</v>
      </c>
      <c r="BH126" s="207">
        <f>IF(O126="sníž. přenesená",K126,0)</f>
        <v>0</v>
      </c>
      <c r="BI126" s="207">
        <f>IF(O126="nulová",K126,0)</f>
        <v>0</v>
      </c>
      <c r="BJ126" s="14" t="s">
        <v>81</v>
      </c>
      <c r="BK126" s="207">
        <f>ROUND(P126*H126,2)</f>
        <v>0</v>
      </c>
      <c r="BL126" s="14" t="s">
        <v>81</v>
      </c>
      <c r="BM126" s="206" t="s">
        <v>592</v>
      </c>
    </row>
    <row r="127" spans="1:65" s="2" customFormat="1" ht="19.5">
      <c r="A127" s="31"/>
      <c r="B127" s="32"/>
      <c r="C127" s="33"/>
      <c r="D127" s="208" t="s">
        <v>174</v>
      </c>
      <c r="E127" s="33"/>
      <c r="F127" s="209" t="s">
        <v>171</v>
      </c>
      <c r="G127" s="33"/>
      <c r="H127" s="33"/>
      <c r="I127" s="210"/>
      <c r="J127" s="210"/>
      <c r="K127" s="33"/>
      <c r="L127" s="33"/>
      <c r="M127" s="36"/>
      <c r="N127" s="211"/>
      <c r="O127" s="212"/>
      <c r="P127" s="68"/>
      <c r="Q127" s="68"/>
      <c r="R127" s="68"/>
      <c r="S127" s="68"/>
      <c r="T127" s="68"/>
      <c r="U127" s="68"/>
      <c r="V127" s="68"/>
      <c r="W127" s="68"/>
      <c r="X127" s="69"/>
      <c r="Y127" s="31"/>
      <c r="Z127" s="31"/>
      <c r="AA127" s="31"/>
      <c r="AB127" s="31"/>
      <c r="AC127" s="31"/>
      <c r="AD127" s="31"/>
      <c r="AE127" s="31"/>
      <c r="AT127" s="14" t="s">
        <v>174</v>
      </c>
      <c r="AU127" s="14" t="s">
        <v>83</v>
      </c>
    </row>
    <row r="128" spans="1:65" s="2" customFormat="1" ht="24.2" customHeight="1">
      <c r="A128" s="31"/>
      <c r="B128" s="32"/>
      <c r="C128" s="193" t="s">
        <v>83</v>
      </c>
      <c r="D128" s="193" t="s">
        <v>169</v>
      </c>
      <c r="E128" s="194" t="s">
        <v>175</v>
      </c>
      <c r="F128" s="195" t="s">
        <v>176</v>
      </c>
      <c r="G128" s="196" t="s">
        <v>172</v>
      </c>
      <c r="H128" s="197">
        <v>40</v>
      </c>
      <c r="I128" s="198"/>
      <c r="J128" s="198"/>
      <c r="K128" s="199">
        <f>ROUND(P128*H128,2)</f>
        <v>0</v>
      </c>
      <c r="L128" s="200"/>
      <c r="M128" s="36"/>
      <c r="N128" s="201" t="s">
        <v>1</v>
      </c>
      <c r="O128" s="202" t="s">
        <v>37</v>
      </c>
      <c r="P128" s="203">
        <f>I128+J128</f>
        <v>0</v>
      </c>
      <c r="Q128" s="203">
        <f>ROUND(I128*H128,2)</f>
        <v>0</v>
      </c>
      <c r="R128" s="203">
        <f>ROUND(J128*H128,2)</f>
        <v>0</v>
      </c>
      <c r="S128" s="68"/>
      <c r="T128" s="204">
        <f>S128*H128</f>
        <v>0</v>
      </c>
      <c r="U128" s="204">
        <v>0</v>
      </c>
      <c r="V128" s="204">
        <f>U128*H128</f>
        <v>0</v>
      </c>
      <c r="W128" s="204">
        <v>0</v>
      </c>
      <c r="X128" s="205">
        <f>W128*H128</f>
        <v>0</v>
      </c>
      <c r="Y128" s="31"/>
      <c r="Z128" s="31"/>
      <c r="AA128" s="31"/>
      <c r="AB128" s="31"/>
      <c r="AC128" s="31"/>
      <c r="AD128" s="31"/>
      <c r="AE128" s="31"/>
      <c r="AR128" s="206" t="s">
        <v>81</v>
      </c>
      <c r="AT128" s="206" t="s">
        <v>169</v>
      </c>
      <c r="AU128" s="206" t="s">
        <v>83</v>
      </c>
      <c r="AY128" s="14" t="s">
        <v>167</v>
      </c>
      <c r="BE128" s="207">
        <f>IF(O128="základní",K128,0)</f>
        <v>0</v>
      </c>
      <c r="BF128" s="207">
        <f>IF(O128="snížená",K128,0)</f>
        <v>0</v>
      </c>
      <c r="BG128" s="207">
        <f>IF(O128="zákl. přenesená",K128,0)</f>
        <v>0</v>
      </c>
      <c r="BH128" s="207">
        <f>IF(O128="sníž. přenesená",K128,0)</f>
        <v>0</v>
      </c>
      <c r="BI128" s="207">
        <f>IF(O128="nulová",K128,0)</f>
        <v>0</v>
      </c>
      <c r="BJ128" s="14" t="s">
        <v>81</v>
      </c>
      <c r="BK128" s="207">
        <f>ROUND(P128*H128,2)</f>
        <v>0</v>
      </c>
      <c r="BL128" s="14" t="s">
        <v>81</v>
      </c>
      <c r="BM128" s="206" t="s">
        <v>593</v>
      </c>
    </row>
    <row r="129" spans="1:65" s="2" customFormat="1" ht="11.25">
      <c r="A129" s="31"/>
      <c r="B129" s="32"/>
      <c r="C129" s="33"/>
      <c r="D129" s="208" t="s">
        <v>174</v>
      </c>
      <c r="E129" s="33"/>
      <c r="F129" s="209" t="s">
        <v>176</v>
      </c>
      <c r="G129" s="33"/>
      <c r="H129" s="33"/>
      <c r="I129" s="210"/>
      <c r="J129" s="210"/>
      <c r="K129" s="33"/>
      <c r="L129" s="33"/>
      <c r="M129" s="36"/>
      <c r="N129" s="211"/>
      <c r="O129" s="212"/>
      <c r="P129" s="68"/>
      <c r="Q129" s="68"/>
      <c r="R129" s="68"/>
      <c r="S129" s="68"/>
      <c r="T129" s="68"/>
      <c r="U129" s="68"/>
      <c r="V129" s="68"/>
      <c r="W129" s="68"/>
      <c r="X129" s="69"/>
      <c r="Y129" s="31"/>
      <c r="Z129" s="31"/>
      <c r="AA129" s="31"/>
      <c r="AB129" s="31"/>
      <c r="AC129" s="31"/>
      <c r="AD129" s="31"/>
      <c r="AE129" s="31"/>
      <c r="AT129" s="14" t="s">
        <v>174</v>
      </c>
      <c r="AU129" s="14" t="s">
        <v>83</v>
      </c>
    </row>
    <row r="130" spans="1:65" s="2" customFormat="1" ht="24.2" customHeight="1">
      <c r="A130" s="31"/>
      <c r="B130" s="32"/>
      <c r="C130" s="193" t="s">
        <v>178</v>
      </c>
      <c r="D130" s="193" t="s">
        <v>169</v>
      </c>
      <c r="E130" s="194" t="s">
        <v>179</v>
      </c>
      <c r="F130" s="195" t="s">
        <v>180</v>
      </c>
      <c r="G130" s="196" t="s">
        <v>172</v>
      </c>
      <c r="H130" s="197">
        <v>40</v>
      </c>
      <c r="I130" s="198"/>
      <c r="J130" s="198"/>
      <c r="K130" s="199">
        <f>ROUND(P130*H130,2)</f>
        <v>0</v>
      </c>
      <c r="L130" s="200"/>
      <c r="M130" s="36"/>
      <c r="N130" s="201" t="s">
        <v>1</v>
      </c>
      <c r="O130" s="202" t="s">
        <v>37</v>
      </c>
      <c r="P130" s="203">
        <f>I130+J130</f>
        <v>0</v>
      </c>
      <c r="Q130" s="203">
        <f>ROUND(I130*H130,2)</f>
        <v>0</v>
      </c>
      <c r="R130" s="203">
        <f>ROUND(J130*H130,2)</f>
        <v>0</v>
      </c>
      <c r="S130" s="68"/>
      <c r="T130" s="204">
        <f>S130*H130</f>
        <v>0</v>
      </c>
      <c r="U130" s="204">
        <v>0</v>
      </c>
      <c r="V130" s="204">
        <f>U130*H130</f>
        <v>0</v>
      </c>
      <c r="W130" s="204">
        <v>0</v>
      </c>
      <c r="X130" s="205">
        <f>W130*H130</f>
        <v>0</v>
      </c>
      <c r="Y130" s="31"/>
      <c r="Z130" s="31"/>
      <c r="AA130" s="31"/>
      <c r="AB130" s="31"/>
      <c r="AC130" s="31"/>
      <c r="AD130" s="31"/>
      <c r="AE130" s="31"/>
      <c r="AR130" s="206" t="s">
        <v>81</v>
      </c>
      <c r="AT130" s="206" t="s">
        <v>169</v>
      </c>
      <c r="AU130" s="206" t="s">
        <v>83</v>
      </c>
      <c r="AY130" s="14" t="s">
        <v>167</v>
      </c>
      <c r="BE130" s="207">
        <f>IF(O130="základní",K130,0)</f>
        <v>0</v>
      </c>
      <c r="BF130" s="207">
        <f>IF(O130="snížená",K130,0)</f>
        <v>0</v>
      </c>
      <c r="BG130" s="207">
        <f>IF(O130="zákl. přenesená",K130,0)</f>
        <v>0</v>
      </c>
      <c r="BH130" s="207">
        <f>IF(O130="sníž. přenesená",K130,0)</f>
        <v>0</v>
      </c>
      <c r="BI130" s="207">
        <f>IF(O130="nulová",K130,0)</f>
        <v>0</v>
      </c>
      <c r="BJ130" s="14" t="s">
        <v>81</v>
      </c>
      <c r="BK130" s="207">
        <f>ROUND(P130*H130,2)</f>
        <v>0</v>
      </c>
      <c r="BL130" s="14" t="s">
        <v>81</v>
      </c>
      <c r="BM130" s="206" t="s">
        <v>594</v>
      </c>
    </row>
    <row r="131" spans="1:65" s="2" customFormat="1" ht="19.5">
      <c r="A131" s="31"/>
      <c r="B131" s="32"/>
      <c r="C131" s="33"/>
      <c r="D131" s="208" t="s">
        <v>174</v>
      </c>
      <c r="E131" s="33"/>
      <c r="F131" s="209" t="s">
        <v>180</v>
      </c>
      <c r="G131" s="33"/>
      <c r="H131" s="33"/>
      <c r="I131" s="210"/>
      <c r="J131" s="210"/>
      <c r="K131" s="33"/>
      <c r="L131" s="33"/>
      <c r="M131" s="36"/>
      <c r="N131" s="211"/>
      <c r="O131" s="212"/>
      <c r="P131" s="68"/>
      <c r="Q131" s="68"/>
      <c r="R131" s="68"/>
      <c r="S131" s="68"/>
      <c r="T131" s="68"/>
      <c r="U131" s="68"/>
      <c r="V131" s="68"/>
      <c r="W131" s="68"/>
      <c r="X131" s="69"/>
      <c r="Y131" s="31"/>
      <c r="Z131" s="31"/>
      <c r="AA131" s="31"/>
      <c r="AB131" s="31"/>
      <c r="AC131" s="31"/>
      <c r="AD131" s="31"/>
      <c r="AE131" s="31"/>
      <c r="AT131" s="14" t="s">
        <v>174</v>
      </c>
      <c r="AU131" s="14" t="s">
        <v>83</v>
      </c>
    </row>
    <row r="132" spans="1:65" s="2" customFormat="1" ht="14.45" customHeight="1">
      <c r="A132" s="31"/>
      <c r="B132" s="32"/>
      <c r="C132" s="193" t="s">
        <v>182</v>
      </c>
      <c r="D132" s="193" t="s">
        <v>169</v>
      </c>
      <c r="E132" s="194" t="s">
        <v>183</v>
      </c>
      <c r="F132" s="195" t="s">
        <v>184</v>
      </c>
      <c r="G132" s="196" t="s">
        <v>172</v>
      </c>
      <c r="H132" s="197">
        <v>40</v>
      </c>
      <c r="I132" s="198"/>
      <c r="J132" s="198"/>
      <c r="K132" s="199">
        <f>ROUND(P132*H132,2)</f>
        <v>0</v>
      </c>
      <c r="L132" s="200"/>
      <c r="M132" s="36"/>
      <c r="N132" s="201" t="s">
        <v>1</v>
      </c>
      <c r="O132" s="202" t="s">
        <v>37</v>
      </c>
      <c r="P132" s="203">
        <f>I132+J132</f>
        <v>0</v>
      </c>
      <c r="Q132" s="203">
        <f>ROUND(I132*H132,2)</f>
        <v>0</v>
      </c>
      <c r="R132" s="203">
        <f>ROUND(J132*H132,2)</f>
        <v>0</v>
      </c>
      <c r="S132" s="68"/>
      <c r="T132" s="204">
        <f>S132*H132</f>
        <v>0</v>
      </c>
      <c r="U132" s="204">
        <v>0</v>
      </c>
      <c r="V132" s="204">
        <f>U132*H132</f>
        <v>0</v>
      </c>
      <c r="W132" s="204">
        <v>0</v>
      </c>
      <c r="X132" s="205">
        <f>W132*H132</f>
        <v>0</v>
      </c>
      <c r="Y132" s="31"/>
      <c r="Z132" s="31"/>
      <c r="AA132" s="31"/>
      <c r="AB132" s="31"/>
      <c r="AC132" s="31"/>
      <c r="AD132" s="31"/>
      <c r="AE132" s="31"/>
      <c r="AR132" s="206" t="s">
        <v>81</v>
      </c>
      <c r="AT132" s="206" t="s">
        <v>169</v>
      </c>
      <c r="AU132" s="206" t="s">
        <v>83</v>
      </c>
      <c r="AY132" s="14" t="s">
        <v>167</v>
      </c>
      <c r="BE132" s="207">
        <f>IF(O132="základní",K132,0)</f>
        <v>0</v>
      </c>
      <c r="BF132" s="207">
        <f>IF(O132="snížená",K132,0)</f>
        <v>0</v>
      </c>
      <c r="BG132" s="207">
        <f>IF(O132="zákl. přenesená",K132,0)</f>
        <v>0</v>
      </c>
      <c r="BH132" s="207">
        <f>IF(O132="sníž. přenesená",K132,0)</f>
        <v>0</v>
      </c>
      <c r="BI132" s="207">
        <f>IF(O132="nulová",K132,0)</f>
        <v>0</v>
      </c>
      <c r="BJ132" s="14" t="s">
        <v>81</v>
      </c>
      <c r="BK132" s="207">
        <f>ROUND(P132*H132,2)</f>
        <v>0</v>
      </c>
      <c r="BL132" s="14" t="s">
        <v>81</v>
      </c>
      <c r="BM132" s="206" t="s">
        <v>595</v>
      </c>
    </row>
    <row r="133" spans="1:65" s="2" customFormat="1" ht="11.25">
      <c r="A133" s="31"/>
      <c r="B133" s="32"/>
      <c r="C133" s="33"/>
      <c r="D133" s="208" t="s">
        <v>174</v>
      </c>
      <c r="E133" s="33"/>
      <c r="F133" s="209" t="s">
        <v>184</v>
      </c>
      <c r="G133" s="33"/>
      <c r="H133" s="33"/>
      <c r="I133" s="210"/>
      <c r="J133" s="210"/>
      <c r="K133" s="33"/>
      <c r="L133" s="33"/>
      <c r="M133" s="36"/>
      <c r="N133" s="211"/>
      <c r="O133" s="212"/>
      <c r="P133" s="68"/>
      <c r="Q133" s="68"/>
      <c r="R133" s="68"/>
      <c r="S133" s="68"/>
      <c r="T133" s="68"/>
      <c r="U133" s="68"/>
      <c r="V133" s="68"/>
      <c r="W133" s="68"/>
      <c r="X133" s="69"/>
      <c r="Y133" s="31"/>
      <c r="Z133" s="31"/>
      <c r="AA133" s="31"/>
      <c r="AB133" s="31"/>
      <c r="AC133" s="31"/>
      <c r="AD133" s="31"/>
      <c r="AE133" s="31"/>
      <c r="AT133" s="14" t="s">
        <v>174</v>
      </c>
      <c r="AU133" s="14" t="s">
        <v>83</v>
      </c>
    </row>
    <row r="134" spans="1:65" s="2" customFormat="1" ht="14.45" customHeight="1">
      <c r="A134" s="31"/>
      <c r="B134" s="32"/>
      <c r="C134" s="193" t="s">
        <v>186</v>
      </c>
      <c r="D134" s="193" t="s">
        <v>169</v>
      </c>
      <c r="E134" s="194" t="s">
        <v>187</v>
      </c>
      <c r="F134" s="195" t="s">
        <v>188</v>
      </c>
      <c r="G134" s="196" t="s">
        <v>172</v>
      </c>
      <c r="H134" s="197">
        <v>40</v>
      </c>
      <c r="I134" s="198"/>
      <c r="J134" s="198"/>
      <c r="K134" s="199">
        <f>ROUND(P134*H134,2)</f>
        <v>0</v>
      </c>
      <c r="L134" s="200"/>
      <c r="M134" s="36"/>
      <c r="N134" s="201" t="s">
        <v>1</v>
      </c>
      <c r="O134" s="202" t="s">
        <v>37</v>
      </c>
      <c r="P134" s="203">
        <f>I134+J134</f>
        <v>0</v>
      </c>
      <c r="Q134" s="203">
        <f>ROUND(I134*H134,2)</f>
        <v>0</v>
      </c>
      <c r="R134" s="203">
        <f>ROUND(J134*H134,2)</f>
        <v>0</v>
      </c>
      <c r="S134" s="68"/>
      <c r="T134" s="204">
        <f>S134*H134</f>
        <v>0</v>
      </c>
      <c r="U134" s="204">
        <v>0</v>
      </c>
      <c r="V134" s="204">
        <f>U134*H134</f>
        <v>0</v>
      </c>
      <c r="W134" s="204">
        <v>0</v>
      </c>
      <c r="X134" s="205">
        <f>W134*H134</f>
        <v>0</v>
      </c>
      <c r="Y134" s="31"/>
      <c r="Z134" s="31"/>
      <c r="AA134" s="31"/>
      <c r="AB134" s="31"/>
      <c r="AC134" s="31"/>
      <c r="AD134" s="31"/>
      <c r="AE134" s="31"/>
      <c r="AR134" s="206" t="s">
        <v>81</v>
      </c>
      <c r="AT134" s="206" t="s">
        <v>169</v>
      </c>
      <c r="AU134" s="206" t="s">
        <v>83</v>
      </c>
      <c r="AY134" s="14" t="s">
        <v>167</v>
      </c>
      <c r="BE134" s="207">
        <f>IF(O134="základní",K134,0)</f>
        <v>0</v>
      </c>
      <c r="BF134" s="207">
        <f>IF(O134="snížená",K134,0)</f>
        <v>0</v>
      </c>
      <c r="BG134" s="207">
        <f>IF(O134="zákl. přenesená",K134,0)</f>
        <v>0</v>
      </c>
      <c r="BH134" s="207">
        <f>IF(O134="sníž. přenesená",K134,0)</f>
        <v>0</v>
      </c>
      <c r="BI134" s="207">
        <f>IF(O134="nulová",K134,0)</f>
        <v>0</v>
      </c>
      <c r="BJ134" s="14" t="s">
        <v>81</v>
      </c>
      <c r="BK134" s="207">
        <f>ROUND(P134*H134,2)</f>
        <v>0</v>
      </c>
      <c r="BL134" s="14" t="s">
        <v>81</v>
      </c>
      <c r="BM134" s="206" t="s">
        <v>596</v>
      </c>
    </row>
    <row r="135" spans="1:65" s="2" customFormat="1" ht="11.25">
      <c r="A135" s="31"/>
      <c r="B135" s="32"/>
      <c r="C135" s="33"/>
      <c r="D135" s="208" t="s">
        <v>174</v>
      </c>
      <c r="E135" s="33"/>
      <c r="F135" s="209" t="s">
        <v>188</v>
      </c>
      <c r="G135" s="33"/>
      <c r="H135" s="33"/>
      <c r="I135" s="210"/>
      <c r="J135" s="210"/>
      <c r="K135" s="33"/>
      <c r="L135" s="33"/>
      <c r="M135" s="36"/>
      <c r="N135" s="211"/>
      <c r="O135" s="212"/>
      <c r="P135" s="68"/>
      <c r="Q135" s="68"/>
      <c r="R135" s="68"/>
      <c r="S135" s="68"/>
      <c r="T135" s="68"/>
      <c r="U135" s="68"/>
      <c r="V135" s="68"/>
      <c r="W135" s="68"/>
      <c r="X135" s="69"/>
      <c r="Y135" s="31"/>
      <c r="Z135" s="31"/>
      <c r="AA135" s="31"/>
      <c r="AB135" s="31"/>
      <c r="AC135" s="31"/>
      <c r="AD135" s="31"/>
      <c r="AE135" s="31"/>
      <c r="AT135" s="14" t="s">
        <v>174</v>
      </c>
      <c r="AU135" s="14" t="s">
        <v>83</v>
      </c>
    </row>
    <row r="136" spans="1:65" s="2" customFormat="1" ht="14.45" customHeight="1">
      <c r="A136" s="31"/>
      <c r="B136" s="32"/>
      <c r="C136" s="193" t="s">
        <v>190</v>
      </c>
      <c r="D136" s="193" t="s">
        <v>169</v>
      </c>
      <c r="E136" s="194" t="s">
        <v>191</v>
      </c>
      <c r="F136" s="195" t="s">
        <v>192</v>
      </c>
      <c r="G136" s="196" t="s">
        <v>172</v>
      </c>
      <c r="H136" s="197">
        <v>40</v>
      </c>
      <c r="I136" s="198"/>
      <c r="J136" s="198"/>
      <c r="K136" s="199">
        <f>ROUND(P136*H136,2)</f>
        <v>0</v>
      </c>
      <c r="L136" s="200"/>
      <c r="M136" s="36"/>
      <c r="N136" s="201" t="s">
        <v>1</v>
      </c>
      <c r="O136" s="202" t="s">
        <v>37</v>
      </c>
      <c r="P136" s="203">
        <f>I136+J136</f>
        <v>0</v>
      </c>
      <c r="Q136" s="203">
        <f>ROUND(I136*H136,2)</f>
        <v>0</v>
      </c>
      <c r="R136" s="203">
        <f>ROUND(J136*H136,2)</f>
        <v>0</v>
      </c>
      <c r="S136" s="68"/>
      <c r="T136" s="204">
        <f>S136*H136</f>
        <v>0</v>
      </c>
      <c r="U136" s="204">
        <v>0</v>
      </c>
      <c r="V136" s="204">
        <f>U136*H136</f>
        <v>0</v>
      </c>
      <c r="W136" s="204">
        <v>0</v>
      </c>
      <c r="X136" s="205">
        <f>W136*H136</f>
        <v>0</v>
      </c>
      <c r="Y136" s="31"/>
      <c r="Z136" s="31"/>
      <c r="AA136" s="31"/>
      <c r="AB136" s="31"/>
      <c r="AC136" s="31"/>
      <c r="AD136" s="31"/>
      <c r="AE136" s="31"/>
      <c r="AR136" s="206" t="s">
        <v>81</v>
      </c>
      <c r="AT136" s="206" t="s">
        <v>169</v>
      </c>
      <c r="AU136" s="206" t="s">
        <v>83</v>
      </c>
      <c r="AY136" s="14" t="s">
        <v>167</v>
      </c>
      <c r="BE136" s="207">
        <f>IF(O136="základní",K136,0)</f>
        <v>0</v>
      </c>
      <c r="BF136" s="207">
        <f>IF(O136="snížená",K136,0)</f>
        <v>0</v>
      </c>
      <c r="BG136" s="207">
        <f>IF(O136="zákl. přenesená",K136,0)</f>
        <v>0</v>
      </c>
      <c r="BH136" s="207">
        <f>IF(O136="sníž. přenesená",K136,0)</f>
        <v>0</v>
      </c>
      <c r="BI136" s="207">
        <f>IF(O136="nulová",K136,0)</f>
        <v>0</v>
      </c>
      <c r="BJ136" s="14" t="s">
        <v>81</v>
      </c>
      <c r="BK136" s="207">
        <f>ROUND(P136*H136,2)</f>
        <v>0</v>
      </c>
      <c r="BL136" s="14" t="s">
        <v>81</v>
      </c>
      <c r="BM136" s="206" t="s">
        <v>597</v>
      </c>
    </row>
    <row r="137" spans="1:65" s="2" customFormat="1" ht="11.25">
      <c r="A137" s="31"/>
      <c r="B137" s="32"/>
      <c r="C137" s="33"/>
      <c r="D137" s="208" t="s">
        <v>174</v>
      </c>
      <c r="E137" s="33"/>
      <c r="F137" s="209" t="s">
        <v>192</v>
      </c>
      <c r="G137" s="33"/>
      <c r="H137" s="33"/>
      <c r="I137" s="210"/>
      <c r="J137" s="210"/>
      <c r="K137" s="33"/>
      <c r="L137" s="33"/>
      <c r="M137" s="36"/>
      <c r="N137" s="211"/>
      <c r="O137" s="212"/>
      <c r="P137" s="68"/>
      <c r="Q137" s="68"/>
      <c r="R137" s="68"/>
      <c r="S137" s="68"/>
      <c r="T137" s="68"/>
      <c r="U137" s="68"/>
      <c r="V137" s="68"/>
      <c r="W137" s="68"/>
      <c r="X137" s="69"/>
      <c r="Y137" s="31"/>
      <c r="Z137" s="31"/>
      <c r="AA137" s="31"/>
      <c r="AB137" s="31"/>
      <c r="AC137" s="31"/>
      <c r="AD137" s="31"/>
      <c r="AE137" s="31"/>
      <c r="AT137" s="14" t="s">
        <v>174</v>
      </c>
      <c r="AU137" s="14" t="s">
        <v>83</v>
      </c>
    </row>
    <row r="138" spans="1:65" s="2" customFormat="1" ht="14.45" customHeight="1">
      <c r="A138" s="31"/>
      <c r="B138" s="32"/>
      <c r="C138" s="193" t="s">
        <v>194</v>
      </c>
      <c r="D138" s="193" t="s">
        <v>169</v>
      </c>
      <c r="E138" s="194" t="s">
        <v>195</v>
      </c>
      <c r="F138" s="195" t="s">
        <v>196</v>
      </c>
      <c r="G138" s="196" t="s">
        <v>172</v>
      </c>
      <c r="H138" s="197">
        <v>40</v>
      </c>
      <c r="I138" s="198"/>
      <c r="J138" s="198"/>
      <c r="K138" s="199">
        <f>ROUND(P138*H138,2)</f>
        <v>0</v>
      </c>
      <c r="L138" s="200"/>
      <c r="M138" s="36"/>
      <c r="N138" s="201" t="s">
        <v>1</v>
      </c>
      <c r="O138" s="202" t="s">
        <v>37</v>
      </c>
      <c r="P138" s="203">
        <f>I138+J138</f>
        <v>0</v>
      </c>
      <c r="Q138" s="203">
        <f>ROUND(I138*H138,2)</f>
        <v>0</v>
      </c>
      <c r="R138" s="203">
        <f>ROUND(J138*H138,2)</f>
        <v>0</v>
      </c>
      <c r="S138" s="68"/>
      <c r="T138" s="204">
        <f>S138*H138</f>
        <v>0</v>
      </c>
      <c r="U138" s="204">
        <v>0</v>
      </c>
      <c r="V138" s="204">
        <f>U138*H138</f>
        <v>0</v>
      </c>
      <c r="W138" s="204">
        <v>0</v>
      </c>
      <c r="X138" s="205">
        <f>W138*H138</f>
        <v>0</v>
      </c>
      <c r="Y138" s="31"/>
      <c r="Z138" s="31"/>
      <c r="AA138" s="31"/>
      <c r="AB138" s="31"/>
      <c r="AC138" s="31"/>
      <c r="AD138" s="31"/>
      <c r="AE138" s="31"/>
      <c r="AR138" s="206" t="s">
        <v>81</v>
      </c>
      <c r="AT138" s="206" t="s">
        <v>169</v>
      </c>
      <c r="AU138" s="206" t="s">
        <v>83</v>
      </c>
      <c r="AY138" s="14" t="s">
        <v>167</v>
      </c>
      <c r="BE138" s="207">
        <f>IF(O138="základní",K138,0)</f>
        <v>0</v>
      </c>
      <c r="BF138" s="207">
        <f>IF(O138="snížená",K138,0)</f>
        <v>0</v>
      </c>
      <c r="BG138" s="207">
        <f>IF(O138="zákl. přenesená",K138,0)</f>
        <v>0</v>
      </c>
      <c r="BH138" s="207">
        <f>IF(O138="sníž. přenesená",K138,0)</f>
        <v>0</v>
      </c>
      <c r="BI138" s="207">
        <f>IF(O138="nulová",K138,0)</f>
        <v>0</v>
      </c>
      <c r="BJ138" s="14" t="s">
        <v>81</v>
      </c>
      <c r="BK138" s="207">
        <f>ROUND(P138*H138,2)</f>
        <v>0</v>
      </c>
      <c r="BL138" s="14" t="s">
        <v>81</v>
      </c>
      <c r="BM138" s="206" t="s">
        <v>598</v>
      </c>
    </row>
    <row r="139" spans="1:65" s="2" customFormat="1" ht="11.25">
      <c r="A139" s="31"/>
      <c r="B139" s="32"/>
      <c r="C139" s="33"/>
      <c r="D139" s="208" t="s">
        <v>174</v>
      </c>
      <c r="E139" s="33"/>
      <c r="F139" s="209" t="s">
        <v>196</v>
      </c>
      <c r="G139" s="33"/>
      <c r="H139" s="33"/>
      <c r="I139" s="210"/>
      <c r="J139" s="210"/>
      <c r="K139" s="33"/>
      <c r="L139" s="33"/>
      <c r="M139" s="36"/>
      <c r="N139" s="211"/>
      <c r="O139" s="212"/>
      <c r="P139" s="68"/>
      <c r="Q139" s="68"/>
      <c r="R139" s="68"/>
      <c r="S139" s="68"/>
      <c r="T139" s="68"/>
      <c r="U139" s="68"/>
      <c r="V139" s="68"/>
      <c r="W139" s="68"/>
      <c r="X139" s="69"/>
      <c r="Y139" s="31"/>
      <c r="Z139" s="31"/>
      <c r="AA139" s="31"/>
      <c r="AB139" s="31"/>
      <c r="AC139" s="31"/>
      <c r="AD139" s="31"/>
      <c r="AE139" s="31"/>
      <c r="AT139" s="14" t="s">
        <v>174</v>
      </c>
      <c r="AU139" s="14" t="s">
        <v>83</v>
      </c>
    </row>
    <row r="140" spans="1:65" s="12" customFormat="1" ht="25.9" customHeight="1">
      <c r="B140" s="176"/>
      <c r="C140" s="177"/>
      <c r="D140" s="178" t="s">
        <v>73</v>
      </c>
      <c r="E140" s="179" t="s">
        <v>208</v>
      </c>
      <c r="F140" s="179" t="s">
        <v>209</v>
      </c>
      <c r="G140" s="177"/>
      <c r="H140" s="177"/>
      <c r="I140" s="180"/>
      <c r="J140" s="180"/>
      <c r="K140" s="181">
        <f>BK140</f>
        <v>0</v>
      </c>
      <c r="L140" s="177"/>
      <c r="M140" s="182"/>
      <c r="N140" s="183"/>
      <c r="O140" s="184"/>
      <c r="P140" s="184"/>
      <c r="Q140" s="185">
        <f>SUM(Q141:Q365)</f>
        <v>0</v>
      </c>
      <c r="R140" s="185">
        <f>SUM(R141:R365)</f>
        <v>0</v>
      </c>
      <c r="S140" s="184"/>
      <c r="T140" s="186">
        <f>SUM(T141:T365)</f>
        <v>0</v>
      </c>
      <c r="U140" s="184"/>
      <c r="V140" s="186">
        <f>SUM(V141:V365)</f>
        <v>0</v>
      </c>
      <c r="W140" s="184"/>
      <c r="X140" s="187">
        <f>SUM(X141:X365)</f>
        <v>0</v>
      </c>
      <c r="AR140" s="188" t="s">
        <v>182</v>
      </c>
      <c r="AT140" s="189" t="s">
        <v>73</v>
      </c>
      <c r="AU140" s="189" t="s">
        <v>74</v>
      </c>
      <c r="AY140" s="188" t="s">
        <v>167</v>
      </c>
      <c r="BK140" s="190">
        <f>SUM(BK141:BK365)</f>
        <v>0</v>
      </c>
    </row>
    <row r="141" spans="1:65" s="2" customFormat="1" ht="24.2" customHeight="1">
      <c r="A141" s="31"/>
      <c r="B141" s="32"/>
      <c r="C141" s="193" t="s">
        <v>198</v>
      </c>
      <c r="D141" s="193" t="s">
        <v>169</v>
      </c>
      <c r="E141" s="194" t="s">
        <v>211</v>
      </c>
      <c r="F141" s="195" t="s">
        <v>212</v>
      </c>
      <c r="G141" s="196" t="s">
        <v>172</v>
      </c>
      <c r="H141" s="197">
        <v>50</v>
      </c>
      <c r="I141" s="198"/>
      <c r="J141" s="198"/>
      <c r="K141" s="199">
        <f>ROUND(P141*H141,2)</f>
        <v>0</v>
      </c>
      <c r="L141" s="200"/>
      <c r="M141" s="36"/>
      <c r="N141" s="201" t="s">
        <v>1</v>
      </c>
      <c r="O141" s="202" t="s">
        <v>37</v>
      </c>
      <c r="P141" s="203">
        <f>I141+J141</f>
        <v>0</v>
      </c>
      <c r="Q141" s="203">
        <f>ROUND(I141*H141,2)</f>
        <v>0</v>
      </c>
      <c r="R141" s="203">
        <f>ROUND(J141*H141,2)</f>
        <v>0</v>
      </c>
      <c r="S141" s="68"/>
      <c r="T141" s="204">
        <f>S141*H141</f>
        <v>0</v>
      </c>
      <c r="U141" s="204">
        <v>0</v>
      </c>
      <c r="V141" s="204">
        <f>U141*H141</f>
        <v>0</v>
      </c>
      <c r="W141" s="204">
        <v>0</v>
      </c>
      <c r="X141" s="205">
        <f>W141*H141</f>
        <v>0</v>
      </c>
      <c r="Y141" s="31"/>
      <c r="Z141" s="31"/>
      <c r="AA141" s="31"/>
      <c r="AB141" s="31"/>
      <c r="AC141" s="31"/>
      <c r="AD141" s="31"/>
      <c r="AE141" s="31"/>
      <c r="AR141" s="206" t="s">
        <v>81</v>
      </c>
      <c r="AT141" s="206" t="s">
        <v>169</v>
      </c>
      <c r="AU141" s="206" t="s">
        <v>81</v>
      </c>
      <c r="AY141" s="14" t="s">
        <v>167</v>
      </c>
      <c r="BE141" s="207">
        <f>IF(O141="základní",K141,0)</f>
        <v>0</v>
      </c>
      <c r="BF141" s="207">
        <f>IF(O141="snížená",K141,0)</f>
        <v>0</v>
      </c>
      <c r="BG141" s="207">
        <f>IF(O141="zákl. přenesená",K141,0)</f>
        <v>0</v>
      </c>
      <c r="BH141" s="207">
        <f>IF(O141="sníž. přenesená",K141,0)</f>
        <v>0</v>
      </c>
      <c r="BI141" s="207">
        <f>IF(O141="nulová",K141,0)</f>
        <v>0</v>
      </c>
      <c r="BJ141" s="14" t="s">
        <v>81</v>
      </c>
      <c r="BK141" s="207">
        <f>ROUND(P141*H141,2)</f>
        <v>0</v>
      </c>
      <c r="BL141" s="14" t="s">
        <v>81</v>
      </c>
      <c r="BM141" s="206" t="s">
        <v>599</v>
      </c>
    </row>
    <row r="142" spans="1:65" s="2" customFormat="1" ht="48.75">
      <c r="A142" s="31"/>
      <c r="B142" s="32"/>
      <c r="C142" s="33"/>
      <c r="D142" s="208" t="s">
        <v>174</v>
      </c>
      <c r="E142" s="33"/>
      <c r="F142" s="209" t="s">
        <v>214</v>
      </c>
      <c r="G142" s="33"/>
      <c r="H142" s="33"/>
      <c r="I142" s="210"/>
      <c r="J142" s="210"/>
      <c r="K142" s="33"/>
      <c r="L142" s="33"/>
      <c r="M142" s="36"/>
      <c r="N142" s="211"/>
      <c r="O142" s="212"/>
      <c r="P142" s="68"/>
      <c r="Q142" s="68"/>
      <c r="R142" s="68"/>
      <c r="S142" s="68"/>
      <c r="T142" s="68"/>
      <c r="U142" s="68"/>
      <c r="V142" s="68"/>
      <c r="W142" s="68"/>
      <c r="X142" s="69"/>
      <c r="Y142" s="31"/>
      <c r="Z142" s="31"/>
      <c r="AA142" s="31"/>
      <c r="AB142" s="31"/>
      <c r="AC142" s="31"/>
      <c r="AD142" s="31"/>
      <c r="AE142" s="31"/>
      <c r="AT142" s="14" t="s">
        <v>174</v>
      </c>
      <c r="AU142" s="14" t="s">
        <v>81</v>
      </c>
    </row>
    <row r="143" spans="1:65" s="2" customFormat="1" ht="24.2" customHeight="1">
      <c r="A143" s="31"/>
      <c r="B143" s="32"/>
      <c r="C143" s="213" t="s">
        <v>204</v>
      </c>
      <c r="D143" s="213" t="s">
        <v>199</v>
      </c>
      <c r="E143" s="214" t="s">
        <v>216</v>
      </c>
      <c r="F143" s="215" t="s">
        <v>217</v>
      </c>
      <c r="G143" s="216" t="s">
        <v>172</v>
      </c>
      <c r="H143" s="217">
        <v>50</v>
      </c>
      <c r="I143" s="218"/>
      <c r="J143" s="219"/>
      <c r="K143" s="220">
        <f>ROUND(P143*H143,2)</f>
        <v>0</v>
      </c>
      <c r="L143" s="219"/>
      <c r="M143" s="221"/>
      <c r="N143" s="222" t="s">
        <v>1</v>
      </c>
      <c r="O143" s="202" t="s">
        <v>37</v>
      </c>
      <c r="P143" s="203">
        <f>I143+J143</f>
        <v>0</v>
      </c>
      <c r="Q143" s="203">
        <f>ROUND(I143*H143,2)</f>
        <v>0</v>
      </c>
      <c r="R143" s="203">
        <f>ROUND(J143*H143,2)</f>
        <v>0</v>
      </c>
      <c r="S143" s="68"/>
      <c r="T143" s="204">
        <f>S143*H143</f>
        <v>0</v>
      </c>
      <c r="U143" s="204">
        <v>0</v>
      </c>
      <c r="V143" s="204">
        <f>U143*H143</f>
        <v>0</v>
      </c>
      <c r="W143" s="204">
        <v>0</v>
      </c>
      <c r="X143" s="205">
        <f>W143*H143</f>
        <v>0</v>
      </c>
      <c r="Y143" s="31"/>
      <c r="Z143" s="31"/>
      <c r="AA143" s="31"/>
      <c r="AB143" s="31"/>
      <c r="AC143" s="31"/>
      <c r="AD143" s="31"/>
      <c r="AE143" s="31"/>
      <c r="AR143" s="206" t="s">
        <v>218</v>
      </c>
      <c r="AT143" s="206" t="s">
        <v>199</v>
      </c>
      <c r="AU143" s="206" t="s">
        <v>81</v>
      </c>
      <c r="AY143" s="14" t="s">
        <v>167</v>
      </c>
      <c r="BE143" s="207">
        <f>IF(O143="základní",K143,0)</f>
        <v>0</v>
      </c>
      <c r="BF143" s="207">
        <f>IF(O143="snížená",K143,0)</f>
        <v>0</v>
      </c>
      <c r="BG143" s="207">
        <f>IF(O143="zákl. přenesená",K143,0)</f>
        <v>0</v>
      </c>
      <c r="BH143" s="207">
        <f>IF(O143="sníž. přenesená",K143,0)</f>
        <v>0</v>
      </c>
      <c r="BI143" s="207">
        <f>IF(O143="nulová",K143,0)</f>
        <v>0</v>
      </c>
      <c r="BJ143" s="14" t="s">
        <v>81</v>
      </c>
      <c r="BK143" s="207">
        <f>ROUND(P143*H143,2)</f>
        <v>0</v>
      </c>
      <c r="BL143" s="14" t="s">
        <v>218</v>
      </c>
      <c r="BM143" s="206" t="s">
        <v>600</v>
      </c>
    </row>
    <row r="144" spans="1:65" s="2" customFormat="1" ht="19.5">
      <c r="A144" s="31"/>
      <c r="B144" s="32"/>
      <c r="C144" s="33"/>
      <c r="D144" s="208" t="s">
        <v>174</v>
      </c>
      <c r="E144" s="33"/>
      <c r="F144" s="209" t="s">
        <v>217</v>
      </c>
      <c r="G144" s="33"/>
      <c r="H144" s="33"/>
      <c r="I144" s="210"/>
      <c r="J144" s="210"/>
      <c r="K144" s="33"/>
      <c r="L144" s="33"/>
      <c r="M144" s="36"/>
      <c r="N144" s="211"/>
      <c r="O144" s="212"/>
      <c r="P144" s="68"/>
      <c r="Q144" s="68"/>
      <c r="R144" s="68"/>
      <c r="S144" s="68"/>
      <c r="T144" s="68"/>
      <c r="U144" s="68"/>
      <c r="V144" s="68"/>
      <c r="W144" s="68"/>
      <c r="X144" s="69"/>
      <c r="Y144" s="31"/>
      <c r="Z144" s="31"/>
      <c r="AA144" s="31"/>
      <c r="AB144" s="31"/>
      <c r="AC144" s="31"/>
      <c r="AD144" s="31"/>
      <c r="AE144" s="31"/>
      <c r="AT144" s="14" t="s">
        <v>174</v>
      </c>
      <c r="AU144" s="14" t="s">
        <v>81</v>
      </c>
    </row>
    <row r="145" spans="1:65" s="2" customFormat="1" ht="14.45" customHeight="1">
      <c r="A145" s="31"/>
      <c r="B145" s="32"/>
      <c r="C145" s="193" t="s">
        <v>210</v>
      </c>
      <c r="D145" s="193" t="s">
        <v>169</v>
      </c>
      <c r="E145" s="194" t="s">
        <v>601</v>
      </c>
      <c r="F145" s="195" t="s">
        <v>602</v>
      </c>
      <c r="G145" s="196" t="s">
        <v>603</v>
      </c>
      <c r="H145" s="197">
        <v>12</v>
      </c>
      <c r="I145" s="198"/>
      <c r="J145" s="198"/>
      <c r="K145" s="199">
        <f>ROUND(P145*H145,2)</f>
        <v>0</v>
      </c>
      <c r="L145" s="200"/>
      <c r="M145" s="36"/>
      <c r="N145" s="201" t="s">
        <v>1</v>
      </c>
      <c r="O145" s="202" t="s">
        <v>37</v>
      </c>
      <c r="P145" s="203">
        <f>I145+J145</f>
        <v>0</v>
      </c>
      <c r="Q145" s="203">
        <f>ROUND(I145*H145,2)</f>
        <v>0</v>
      </c>
      <c r="R145" s="203">
        <f>ROUND(J145*H145,2)</f>
        <v>0</v>
      </c>
      <c r="S145" s="68"/>
      <c r="T145" s="204">
        <f>S145*H145</f>
        <v>0</v>
      </c>
      <c r="U145" s="204">
        <v>0</v>
      </c>
      <c r="V145" s="204">
        <f>U145*H145</f>
        <v>0</v>
      </c>
      <c r="W145" s="204">
        <v>0</v>
      </c>
      <c r="X145" s="205">
        <f>W145*H145</f>
        <v>0</v>
      </c>
      <c r="Y145" s="31"/>
      <c r="Z145" s="31"/>
      <c r="AA145" s="31"/>
      <c r="AB145" s="31"/>
      <c r="AC145" s="31"/>
      <c r="AD145" s="31"/>
      <c r="AE145" s="31"/>
      <c r="AR145" s="206" t="s">
        <v>81</v>
      </c>
      <c r="AT145" s="206" t="s">
        <v>169</v>
      </c>
      <c r="AU145" s="206" t="s">
        <v>81</v>
      </c>
      <c r="AY145" s="14" t="s">
        <v>167</v>
      </c>
      <c r="BE145" s="207">
        <f>IF(O145="základní",K145,0)</f>
        <v>0</v>
      </c>
      <c r="BF145" s="207">
        <f>IF(O145="snížená",K145,0)</f>
        <v>0</v>
      </c>
      <c r="BG145" s="207">
        <f>IF(O145="zákl. přenesená",K145,0)</f>
        <v>0</v>
      </c>
      <c r="BH145" s="207">
        <f>IF(O145="sníž. přenesená",K145,0)</f>
        <v>0</v>
      </c>
      <c r="BI145" s="207">
        <f>IF(O145="nulová",K145,0)</f>
        <v>0</v>
      </c>
      <c r="BJ145" s="14" t="s">
        <v>81</v>
      </c>
      <c r="BK145" s="207">
        <f>ROUND(P145*H145,2)</f>
        <v>0</v>
      </c>
      <c r="BL145" s="14" t="s">
        <v>81</v>
      </c>
      <c r="BM145" s="206" t="s">
        <v>604</v>
      </c>
    </row>
    <row r="146" spans="1:65" s="2" customFormat="1" ht="29.25">
      <c r="A146" s="31"/>
      <c r="B146" s="32"/>
      <c r="C146" s="33"/>
      <c r="D146" s="208" t="s">
        <v>174</v>
      </c>
      <c r="E146" s="33"/>
      <c r="F146" s="209" t="s">
        <v>605</v>
      </c>
      <c r="G146" s="33"/>
      <c r="H146" s="33"/>
      <c r="I146" s="210"/>
      <c r="J146" s="210"/>
      <c r="K146" s="33"/>
      <c r="L146" s="33"/>
      <c r="M146" s="36"/>
      <c r="N146" s="211"/>
      <c r="O146" s="212"/>
      <c r="P146" s="68"/>
      <c r="Q146" s="68"/>
      <c r="R146" s="68"/>
      <c r="S146" s="68"/>
      <c r="T146" s="68"/>
      <c r="U146" s="68"/>
      <c r="V146" s="68"/>
      <c r="W146" s="68"/>
      <c r="X146" s="69"/>
      <c r="Y146" s="31"/>
      <c r="Z146" s="31"/>
      <c r="AA146" s="31"/>
      <c r="AB146" s="31"/>
      <c r="AC146" s="31"/>
      <c r="AD146" s="31"/>
      <c r="AE146" s="31"/>
      <c r="AT146" s="14" t="s">
        <v>174</v>
      </c>
      <c r="AU146" s="14" t="s">
        <v>81</v>
      </c>
    </row>
    <row r="147" spans="1:65" s="2" customFormat="1" ht="14.45" customHeight="1">
      <c r="A147" s="31"/>
      <c r="B147" s="32"/>
      <c r="C147" s="193" t="s">
        <v>215</v>
      </c>
      <c r="D147" s="193" t="s">
        <v>169</v>
      </c>
      <c r="E147" s="194" t="s">
        <v>221</v>
      </c>
      <c r="F147" s="195" t="s">
        <v>222</v>
      </c>
      <c r="G147" s="196" t="s">
        <v>202</v>
      </c>
      <c r="H147" s="197">
        <v>1</v>
      </c>
      <c r="I147" s="198"/>
      <c r="J147" s="198"/>
      <c r="K147" s="199">
        <f>ROUND(P147*H147,2)</f>
        <v>0</v>
      </c>
      <c r="L147" s="200"/>
      <c r="M147" s="36"/>
      <c r="N147" s="201" t="s">
        <v>1</v>
      </c>
      <c r="O147" s="202" t="s">
        <v>37</v>
      </c>
      <c r="P147" s="203">
        <f>I147+J147</f>
        <v>0</v>
      </c>
      <c r="Q147" s="203">
        <f>ROUND(I147*H147,2)</f>
        <v>0</v>
      </c>
      <c r="R147" s="203">
        <f>ROUND(J147*H147,2)</f>
        <v>0</v>
      </c>
      <c r="S147" s="68"/>
      <c r="T147" s="204">
        <f>S147*H147</f>
        <v>0</v>
      </c>
      <c r="U147" s="204">
        <v>0</v>
      </c>
      <c r="V147" s="204">
        <f>U147*H147</f>
        <v>0</v>
      </c>
      <c r="W147" s="204">
        <v>0</v>
      </c>
      <c r="X147" s="205">
        <f>W147*H147</f>
        <v>0</v>
      </c>
      <c r="Y147" s="31"/>
      <c r="Z147" s="31"/>
      <c r="AA147" s="31"/>
      <c r="AB147" s="31"/>
      <c r="AC147" s="31"/>
      <c r="AD147" s="31"/>
      <c r="AE147" s="31"/>
      <c r="AR147" s="206" t="s">
        <v>81</v>
      </c>
      <c r="AT147" s="206" t="s">
        <v>169</v>
      </c>
      <c r="AU147" s="206" t="s">
        <v>81</v>
      </c>
      <c r="AY147" s="14" t="s">
        <v>167</v>
      </c>
      <c r="BE147" s="207">
        <f>IF(O147="základní",K147,0)</f>
        <v>0</v>
      </c>
      <c r="BF147" s="207">
        <f>IF(O147="snížená",K147,0)</f>
        <v>0</v>
      </c>
      <c r="BG147" s="207">
        <f>IF(O147="zákl. přenesená",K147,0)</f>
        <v>0</v>
      </c>
      <c r="BH147" s="207">
        <f>IF(O147="sníž. přenesená",K147,0)</f>
        <v>0</v>
      </c>
      <c r="BI147" s="207">
        <f>IF(O147="nulová",K147,0)</f>
        <v>0</v>
      </c>
      <c r="BJ147" s="14" t="s">
        <v>81</v>
      </c>
      <c r="BK147" s="207">
        <f>ROUND(P147*H147,2)</f>
        <v>0</v>
      </c>
      <c r="BL147" s="14" t="s">
        <v>81</v>
      </c>
      <c r="BM147" s="206" t="s">
        <v>606</v>
      </c>
    </row>
    <row r="148" spans="1:65" s="2" customFormat="1" ht="29.25">
      <c r="A148" s="31"/>
      <c r="B148" s="32"/>
      <c r="C148" s="33"/>
      <c r="D148" s="208" t="s">
        <v>174</v>
      </c>
      <c r="E148" s="33"/>
      <c r="F148" s="209" t="s">
        <v>225</v>
      </c>
      <c r="G148" s="33"/>
      <c r="H148" s="33"/>
      <c r="I148" s="210"/>
      <c r="J148" s="210"/>
      <c r="K148" s="33"/>
      <c r="L148" s="33"/>
      <c r="M148" s="36"/>
      <c r="N148" s="211"/>
      <c r="O148" s="212"/>
      <c r="P148" s="68"/>
      <c r="Q148" s="68"/>
      <c r="R148" s="68"/>
      <c r="S148" s="68"/>
      <c r="T148" s="68"/>
      <c r="U148" s="68"/>
      <c r="V148" s="68"/>
      <c r="W148" s="68"/>
      <c r="X148" s="69"/>
      <c r="Y148" s="31"/>
      <c r="Z148" s="31"/>
      <c r="AA148" s="31"/>
      <c r="AB148" s="31"/>
      <c r="AC148" s="31"/>
      <c r="AD148" s="31"/>
      <c r="AE148" s="31"/>
      <c r="AT148" s="14" t="s">
        <v>174</v>
      </c>
      <c r="AU148" s="14" t="s">
        <v>81</v>
      </c>
    </row>
    <row r="149" spans="1:65" s="2" customFormat="1" ht="24.2" customHeight="1">
      <c r="A149" s="31"/>
      <c r="B149" s="32"/>
      <c r="C149" s="193" t="s">
        <v>220</v>
      </c>
      <c r="D149" s="193" t="s">
        <v>169</v>
      </c>
      <c r="E149" s="194" t="s">
        <v>607</v>
      </c>
      <c r="F149" s="195" t="s">
        <v>608</v>
      </c>
      <c r="G149" s="196" t="s">
        <v>202</v>
      </c>
      <c r="H149" s="197">
        <v>1</v>
      </c>
      <c r="I149" s="198"/>
      <c r="J149" s="198"/>
      <c r="K149" s="199">
        <f>ROUND(P149*H149,2)</f>
        <v>0</v>
      </c>
      <c r="L149" s="200"/>
      <c r="M149" s="36"/>
      <c r="N149" s="201" t="s">
        <v>1</v>
      </c>
      <c r="O149" s="202" t="s">
        <v>37</v>
      </c>
      <c r="P149" s="203">
        <f>I149+J149</f>
        <v>0</v>
      </c>
      <c r="Q149" s="203">
        <f>ROUND(I149*H149,2)</f>
        <v>0</v>
      </c>
      <c r="R149" s="203">
        <f>ROUND(J149*H149,2)</f>
        <v>0</v>
      </c>
      <c r="S149" s="68"/>
      <c r="T149" s="204">
        <f>S149*H149</f>
        <v>0</v>
      </c>
      <c r="U149" s="204">
        <v>0</v>
      </c>
      <c r="V149" s="204">
        <f>U149*H149</f>
        <v>0</v>
      </c>
      <c r="W149" s="204">
        <v>0</v>
      </c>
      <c r="X149" s="205">
        <f>W149*H149</f>
        <v>0</v>
      </c>
      <c r="Y149" s="31"/>
      <c r="Z149" s="31"/>
      <c r="AA149" s="31"/>
      <c r="AB149" s="31"/>
      <c r="AC149" s="31"/>
      <c r="AD149" s="31"/>
      <c r="AE149" s="31"/>
      <c r="AR149" s="206" t="s">
        <v>81</v>
      </c>
      <c r="AT149" s="206" t="s">
        <v>169</v>
      </c>
      <c r="AU149" s="206" t="s">
        <v>81</v>
      </c>
      <c r="AY149" s="14" t="s">
        <v>167</v>
      </c>
      <c r="BE149" s="207">
        <f>IF(O149="základní",K149,0)</f>
        <v>0</v>
      </c>
      <c r="BF149" s="207">
        <f>IF(O149="snížená",K149,0)</f>
        <v>0</v>
      </c>
      <c r="BG149" s="207">
        <f>IF(O149="zákl. přenesená",K149,0)</f>
        <v>0</v>
      </c>
      <c r="BH149" s="207">
        <f>IF(O149="sníž. přenesená",K149,0)</f>
        <v>0</v>
      </c>
      <c r="BI149" s="207">
        <f>IF(O149="nulová",K149,0)</f>
        <v>0</v>
      </c>
      <c r="BJ149" s="14" t="s">
        <v>81</v>
      </c>
      <c r="BK149" s="207">
        <f>ROUND(P149*H149,2)</f>
        <v>0</v>
      </c>
      <c r="BL149" s="14" t="s">
        <v>81</v>
      </c>
      <c r="BM149" s="206" t="s">
        <v>609</v>
      </c>
    </row>
    <row r="150" spans="1:65" s="2" customFormat="1" ht="19.5">
      <c r="A150" s="31"/>
      <c r="B150" s="32"/>
      <c r="C150" s="33"/>
      <c r="D150" s="208" t="s">
        <v>174</v>
      </c>
      <c r="E150" s="33"/>
      <c r="F150" s="209" t="s">
        <v>608</v>
      </c>
      <c r="G150" s="33"/>
      <c r="H150" s="33"/>
      <c r="I150" s="210"/>
      <c r="J150" s="210"/>
      <c r="K150" s="33"/>
      <c r="L150" s="33"/>
      <c r="M150" s="36"/>
      <c r="N150" s="211"/>
      <c r="O150" s="212"/>
      <c r="P150" s="68"/>
      <c r="Q150" s="68"/>
      <c r="R150" s="68"/>
      <c r="S150" s="68"/>
      <c r="T150" s="68"/>
      <c r="U150" s="68"/>
      <c r="V150" s="68"/>
      <c r="W150" s="68"/>
      <c r="X150" s="69"/>
      <c r="Y150" s="31"/>
      <c r="Z150" s="31"/>
      <c r="AA150" s="31"/>
      <c r="AB150" s="31"/>
      <c r="AC150" s="31"/>
      <c r="AD150" s="31"/>
      <c r="AE150" s="31"/>
      <c r="AT150" s="14" t="s">
        <v>174</v>
      </c>
      <c r="AU150" s="14" t="s">
        <v>81</v>
      </c>
    </row>
    <row r="151" spans="1:65" s="2" customFormat="1" ht="14.45" customHeight="1">
      <c r="A151" s="31"/>
      <c r="B151" s="32"/>
      <c r="C151" s="193" t="s">
        <v>226</v>
      </c>
      <c r="D151" s="193" t="s">
        <v>169</v>
      </c>
      <c r="E151" s="194" t="s">
        <v>234</v>
      </c>
      <c r="F151" s="195" t="s">
        <v>235</v>
      </c>
      <c r="G151" s="196" t="s">
        <v>202</v>
      </c>
      <c r="H151" s="197">
        <v>1</v>
      </c>
      <c r="I151" s="198"/>
      <c r="J151" s="198"/>
      <c r="K151" s="199">
        <f>ROUND(P151*H151,2)</f>
        <v>0</v>
      </c>
      <c r="L151" s="200"/>
      <c r="M151" s="36"/>
      <c r="N151" s="201" t="s">
        <v>1</v>
      </c>
      <c r="O151" s="202" t="s">
        <v>37</v>
      </c>
      <c r="P151" s="203">
        <f>I151+J151</f>
        <v>0</v>
      </c>
      <c r="Q151" s="203">
        <f>ROUND(I151*H151,2)</f>
        <v>0</v>
      </c>
      <c r="R151" s="203">
        <f>ROUND(J151*H151,2)</f>
        <v>0</v>
      </c>
      <c r="S151" s="68"/>
      <c r="T151" s="204">
        <f>S151*H151</f>
        <v>0</v>
      </c>
      <c r="U151" s="204">
        <v>0</v>
      </c>
      <c r="V151" s="204">
        <f>U151*H151</f>
        <v>0</v>
      </c>
      <c r="W151" s="204">
        <v>0</v>
      </c>
      <c r="X151" s="205">
        <f>W151*H151</f>
        <v>0</v>
      </c>
      <c r="Y151" s="31"/>
      <c r="Z151" s="31"/>
      <c r="AA151" s="31"/>
      <c r="AB151" s="31"/>
      <c r="AC151" s="31"/>
      <c r="AD151" s="31"/>
      <c r="AE151" s="31"/>
      <c r="AR151" s="206" t="s">
        <v>81</v>
      </c>
      <c r="AT151" s="206" t="s">
        <v>169</v>
      </c>
      <c r="AU151" s="206" t="s">
        <v>81</v>
      </c>
      <c r="AY151" s="14" t="s">
        <v>167</v>
      </c>
      <c r="BE151" s="207">
        <f>IF(O151="základní",K151,0)</f>
        <v>0</v>
      </c>
      <c r="BF151" s="207">
        <f>IF(O151="snížená",K151,0)</f>
        <v>0</v>
      </c>
      <c r="BG151" s="207">
        <f>IF(O151="zákl. přenesená",K151,0)</f>
        <v>0</v>
      </c>
      <c r="BH151" s="207">
        <f>IF(O151="sníž. přenesená",K151,0)</f>
        <v>0</v>
      </c>
      <c r="BI151" s="207">
        <f>IF(O151="nulová",K151,0)</f>
        <v>0</v>
      </c>
      <c r="BJ151" s="14" t="s">
        <v>81</v>
      </c>
      <c r="BK151" s="207">
        <f>ROUND(P151*H151,2)</f>
        <v>0</v>
      </c>
      <c r="BL151" s="14" t="s">
        <v>81</v>
      </c>
      <c r="BM151" s="206" t="s">
        <v>610</v>
      </c>
    </row>
    <row r="152" spans="1:65" s="2" customFormat="1" ht="19.5">
      <c r="A152" s="31"/>
      <c r="B152" s="32"/>
      <c r="C152" s="33"/>
      <c r="D152" s="208" t="s">
        <v>174</v>
      </c>
      <c r="E152" s="33"/>
      <c r="F152" s="209" t="s">
        <v>237</v>
      </c>
      <c r="G152" s="33"/>
      <c r="H152" s="33"/>
      <c r="I152" s="210"/>
      <c r="J152" s="210"/>
      <c r="K152" s="33"/>
      <c r="L152" s="33"/>
      <c r="M152" s="36"/>
      <c r="N152" s="211"/>
      <c r="O152" s="212"/>
      <c r="P152" s="68"/>
      <c r="Q152" s="68"/>
      <c r="R152" s="68"/>
      <c r="S152" s="68"/>
      <c r="T152" s="68"/>
      <c r="U152" s="68"/>
      <c r="V152" s="68"/>
      <c r="W152" s="68"/>
      <c r="X152" s="69"/>
      <c r="Y152" s="31"/>
      <c r="Z152" s="31"/>
      <c r="AA152" s="31"/>
      <c r="AB152" s="31"/>
      <c r="AC152" s="31"/>
      <c r="AD152" s="31"/>
      <c r="AE152" s="31"/>
      <c r="AT152" s="14" t="s">
        <v>174</v>
      </c>
      <c r="AU152" s="14" t="s">
        <v>81</v>
      </c>
    </row>
    <row r="153" spans="1:65" s="2" customFormat="1" ht="14.45" customHeight="1">
      <c r="A153" s="31"/>
      <c r="B153" s="32"/>
      <c r="C153" s="193" t="s">
        <v>230</v>
      </c>
      <c r="D153" s="193" t="s">
        <v>169</v>
      </c>
      <c r="E153" s="194" t="s">
        <v>239</v>
      </c>
      <c r="F153" s="195" t="s">
        <v>240</v>
      </c>
      <c r="G153" s="196" t="s">
        <v>202</v>
      </c>
      <c r="H153" s="197">
        <v>1</v>
      </c>
      <c r="I153" s="198"/>
      <c r="J153" s="198"/>
      <c r="K153" s="199">
        <f>ROUND(P153*H153,2)</f>
        <v>0</v>
      </c>
      <c r="L153" s="200"/>
      <c r="M153" s="36"/>
      <c r="N153" s="201" t="s">
        <v>1</v>
      </c>
      <c r="O153" s="202" t="s">
        <v>37</v>
      </c>
      <c r="P153" s="203">
        <f>I153+J153</f>
        <v>0</v>
      </c>
      <c r="Q153" s="203">
        <f>ROUND(I153*H153,2)</f>
        <v>0</v>
      </c>
      <c r="R153" s="203">
        <f>ROUND(J153*H153,2)</f>
        <v>0</v>
      </c>
      <c r="S153" s="68"/>
      <c r="T153" s="204">
        <f>S153*H153</f>
        <v>0</v>
      </c>
      <c r="U153" s="204">
        <v>0</v>
      </c>
      <c r="V153" s="204">
        <f>U153*H153</f>
        <v>0</v>
      </c>
      <c r="W153" s="204">
        <v>0</v>
      </c>
      <c r="X153" s="205">
        <f>W153*H153</f>
        <v>0</v>
      </c>
      <c r="Y153" s="31"/>
      <c r="Z153" s="31"/>
      <c r="AA153" s="31"/>
      <c r="AB153" s="31"/>
      <c r="AC153" s="31"/>
      <c r="AD153" s="31"/>
      <c r="AE153" s="31"/>
      <c r="AR153" s="206" t="s">
        <v>81</v>
      </c>
      <c r="AT153" s="206" t="s">
        <v>169</v>
      </c>
      <c r="AU153" s="206" t="s">
        <v>81</v>
      </c>
      <c r="AY153" s="14" t="s">
        <v>167</v>
      </c>
      <c r="BE153" s="207">
        <f>IF(O153="základní",K153,0)</f>
        <v>0</v>
      </c>
      <c r="BF153" s="207">
        <f>IF(O153="snížená",K153,0)</f>
        <v>0</v>
      </c>
      <c r="BG153" s="207">
        <f>IF(O153="zákl. přenesená",K153,0)</f>
        <v>0</v>
      </c>
      <c r="BH153" s="207">
        <f>IF(O153="sníž. přenesená",K153,0)</f>
        <v>0</v>
      </c>
      <c r="BI153" s="207">
        <f>IF(O153="nulová",K153,0)</f>
        <v>0</v>
      </c>
      <c r="BJ153" s="14" t="s">
        <v>81</v>
      </c>
      <c r="BK153" s="207">
        <f>ROUND(P153*H153,2)</f>
        <v>0</v>
      </c>
      <c r="BL153" s="14" t="s">
        <v>81</v>
      </c>
      <c r="BM153" s="206" t="s">
        <v>611</v>
      </c>
    </row>
    <row r="154" spans="1:65" s="2" customFormat="1" ht="29.25">
      <c r="A154" s="31"/>
      <c r="B154" s="32"/>
      <c r="C154" s="33"/>
      <c r="D154" s="208" t="s">
        <v>174</v>
      </c>
      <c r="E154" s="33"/>
      <c r="F154" s="209" t="s">
        <v>242</v>
      </c>
      <c r="G154" s="33"/>
      <c r="H154" s="33"/>
      <c r="I154" s="210"/>
      <c r="J154" s="210"/>
      <c r="K154" s="33"/>
      <c r="L154" s="33"/>
      <c r="M154" s="36"/>
      <c r="N154" s="211"/>
      <c r="O154" s="212"/>
      <c r="P154" s="68"/>
      <c r="Q154" s="68"/>
      <c r="R154" s="68"/>
      <c r="S154" s="68"/>
      <c r="T154" s="68"/>
      <c r="U154" s="68"/>
      <c r="V154" s="68"/>
      <c r="W154" s="68"/>
      <c r="X154" s="69"/>
      <c r="Y154" s="31"/>
      <c r="Z154" s="31"/>
      <c r="AA154" s="31"/>
      <c r="AB154" s="31"/>
      <c r="AC154" s="31"/>
      <c r="AD154" s="31"/>
      <c r="AE154" s="31"/>
      <c r="AT154" s="14" t="s">
        <v>174</v>
      </c>
      <c r="AU154" s="14" t="s">
        <v>81</v>
      </c>
    </row>
    <row r="155" spans="1:65" s="2" customFormat="1" ht="14.45" customHeight="1">
      <c r="A155" s="31"/>
      <c r="B155" s="32"/>
      <c r="C155" s="193" t="s">
        <v>9</v>
      </c>
      <c r="D155" s="193" t="s">
        <v>169</v>
      </c>
      <c r="E155" s="194" t="s">
        <v>612</v>
      </c>
      <c r="F155" s="195" t="s">
        <v>613</v>
      </c>
      <c r="G155" s="196" t="s">
        <v>202</v>
      </c>
      <c r="H155" s="197">
        <v>1</v>
      </c>
      <c r="I155" s="198"/>
      <c r="J155" s="198"/>
      <c r="K155" s="199">
        <f>ROUND(P155*H155,2)</f>
        <v>0</v>
      </c>
      <c r="L155" s="200"/>
      <c r="M155" s="36"/>
      <c r="N155" s="201" t="s">
        <v>1</v>
      </c>
      <c r="O155" s="202" t="s">
        <v>37</v>
      </c>
      <c r="P155" s="203">
        <f>I155+J155</f>
        <v>0</v>
      </c>
      <c r="Q155" s="203">
        <f>ROUND(I155*H155,2)</f>
        <v>0</v>
      </c>
      <c r="R155" s="203">
        <f>ROUND(J155*H155,2)</f>
        <v>0</v>
      </c>
      <c r="S155" s="68"/>
      <c r="T155" s="204">
        <f>S155*H155</f>
        <v>0</v>
      </c>
      <c r="U155" s="204">
        <v>0</v>
      </c>
      <c r="V155" s="204">
        <f>U155*H155</f>
        <v>0</v>
      </c>
      <c r="W155" s="204">
        <v>0</v>
      </c>
      <c r="X155" s="205">
        <f>W155*H155</f>
        <v>0</v>
      </c>
      <c r="Y155" s="31"/>
      <c r="Z155" s="31"/>
      <c r="AA155" s="31"/>
      <c r="AB155" s="31"/>
      <c r="AC155" s="31"/>
      <c r="AD155" s="31"/>
      <c r="AE155" s="31"/>
      <c r="AR155" s="206" t="s">
        <v>81</v>
      </c>
      <c r="AT155" s="206" t="s">
        <v>169</v>
      </c>
      <c r="AU155" s="206" t="s">
        <v>81</v>
      </c>
      <c r="AY155" s="14" t="s">
        <v>167</v>
      </c>
      <c r="BE155" s="207">
        <f>IF(O155="základní",K155,0)</f>
        <v>0</v>
      </c>
      <c r="BF155" s="207">
        <f>IF(O155="snížená",K155,0)</f>
        <v>0</v>
      </c>
      <c r="BG155" s="207">
        <f>IF(O155="zákl. přenesená",K155,0)</f>
        <v>0</v>
      </c>
      <c r="BH155" s="207">
        <f>IF(O155="sníž. přenesená",K155,0)</f>
        <v>0</v>
      </c>
      <c r="BI155" s="207">
        <f>IF(O155="nulová",K155,0)</f>
        <v>0</v>
      </c>
      <c r="BJ155" s="14" t="s">
        <v>81</v>
      </c>
      <c r="BK155" s="207">
        <f>ROUND(P155*H155,2)</f>
        <v>0</v>
      </c>
      <c r="BL155" s="14" t="s">
        <v>81</v>
      </c>
      <c r="BM155" s="206" t="s">
        <v>614</v>
      </c>
    </row>
    <row r="156" spans="1:65" s="2" customFormat="1" ht="39">
      <c r="A156" s="31"/>
      <c r="B156" s="32"/>
      <c r="C156" s="33"/>
      <c r="D156" s="208" t="s">
        <v>174</v>
      </c>
      <c r="E156" s="33"/>
      <c r="F156" s="209" t="s">
        <v>615</v>
      </c>
      <c r="G156" s="33"/>
      <c r="H156" s="33"/>
      <c r="I156" s="210"/>
      <c r="J156" s="210"/>
      <c r="K156" s="33"/>
      <c r="L156" s="33"/>
      <c r="M156" s="36"/>
      <c r="N156" s="211"/>
      <c r="O156" s="212"/>
      <c r="P156" s="68"/>
      <c r="Q156" s="68"/>
      <c r="R156" s="68"/>
      <c r="S156" s="68"/>
      <c r="T156" s="68"/>
      <c r="U156" s="68"/>
      <c r="V156" s="68"/>
      <c r="W156" s="68"/>
      <c r="X156" s="69"/>
      <c r="Y156" s="31"/>
      <c r="Z156" s="31"/>
      <c r="AA156" s="31"/>
      <c r="AB156" s="31"/>
      <c r="AC156" s="31"/>
      <c r="AD156" s="31"/>
      <c r="AE156" s="31"/>
      <c r="AT156" s="14" t="s">
        <v>174</v>
      </c>
      <c r="AU156" s="14" t="s">
        <v>81</v>
      </c>
    </row>
    <row r="157" spans="1:65" s="2" customFormat="1" ht="24.2" customHeight="1">
      <c r="A157" s="31"/>
      <c r="B157" s="32"/>
      <c r="C157" s="193" t="s">
        <v>238</v>
      </c>
      <c r="D157" s="193" t="s">
        <v>169</v>
      </c>
      <c r="E157" s="194" t="s">
        <v>256</v>
      </c>
      <c r="F157" s="195" t="s">
        <v>257</v>
      </c>
      <c r="G157" s="196" t="s">
        <v>172</v>
      </c>
      <c r="H157" s="197">
        <v>30</v>
      </c>
      <c r="I157" s="198"/>
      <c r="J157" s="198"/>
      <c r="K157" s="199">
        <f>ROUND(P157*H157,2)</f>
        <v>0</v>
      </c>
      <c r="L157" s="200"/>
      <c r="M157" s="36"/>
      <c r="N157" s="201" t="s">
        <v>1</v>
      </c>
      <c r="O157" s="202" t="s">
        <v>37</v>
      </c>
      <c r="P157" s="203">
        <f>I157+J157</f>
        <v>0</v>
      </c>
      <c r="Q157" s="203">
        <f>ROUND(I157*H157,2)</f>
        <v>0</v>
      </c>
      <c r="R157" s="203">
        <f>ROUND(J157*H157,2)</f>
        <v>0</v>
      </c>
      <c r="S157" s="68"/>
      <c r="T157" s="204">
        <f>S157*H157</f>
        <v>0</v>
      </c>
      <c r="U157" s="204">
        <v>0</v>
      </c>
      <c r="V157" s="204">
        <f>U157*H157</f>
        <v>0</v>
      </c>
      <c r="W157" s="204">
        <v>0</v>
      </c>
      <c r="X157" s="205">
        <f>W157*H157</f>
        <v>0</v>
      </c>
      <c r="Y157" s="31"/>
      <c r="Z157" s="31"/>
      <c r="AA157" s="31"/>
      <c r="AB157" s="31"/>
      <c r="AC157" s="31"/>
      <c r="AD157" s="31"/>
      <c r="AE157" s="31"/>
      <c r="AR157" s="206" t="s">
        <v>81</v>
      </c>
      <c r="AT157" s="206" t="s">
        <v>169</v>
      </c>
      <c r="AU157" s="206" t="s">
        <v>81</v>
      </c>
      <c r="AY157" s="14" t="s">
        <v>167</v>
      </c>
      <c r="BE157" s="207">
        <f>IF(O157="základní",K157,0)</f>
        <v>0</v>
      </c>
      <c r="BF157" s="207">
        <f>IF(O157="snížená",K157,0)</f>
        <v>0</v>
      </c>
      <c r="BG157" s="207">
        <f>IF(O157="zákl. přenesená",K157,0)</f>
        <v>0</v>
      </c>
      <c r="BH157" s="207">
        <f>IF(O157="sníž. přenesená",K157,0)</f>
        <v>0</v>
      </c>
      <c r="BI157" s="207">
        <f>IF(O157="nulová",K157,0)</f>
        <v>0</v>
      </c>
      <c r="BJ157" s="14" t="s">
        <v>81</v>
      </c>
      <c r="BK157" s="207">
        <f>ROUND(P157*H157,2)</f>
        <v>0</v>
      </c>
      <c r="BL157" s="14" t="s">
        <v>81</v>
      </c>
      <c r="BM157" s="206" t="s">
        <v>616</v>
      </c>
    </row>
    <row r="158" spans="1:65" s="2" customFormat="1" ht="58.5">
      <c r="A158" s="31"/>
      <c r="B158" s="32"/>
      <c r="C158" s="33"/>
      <c r="D158" s="208" t="s">
        <v>174</v>
      </c>
      <c r="E158" s="33"/>
      <c r="F158" s="209" t="s">
        <v>259</v>
      </c>
      <c r="G158" s="33"/>
      <c r="H158" s="33"/>
      <c r="I158" s="210"/>
      <c r="J158" s="210"/>
      <c r="K158" s="33"/>
      <c r="L158" s="33"/>
      <c r="M158" s="36"/>
      <c r="N158" s="211"/>
      <c r="O158" s="212"/>
      <c r="P158" s="68"/>
      <c r="Q158" s="68"/>
      <c r="R158" s="68"/>
      <c r="S158" s="68"/>
      <c r="T158" s="68"/>
      <c r="U158" s="68"/>
      <c r="V158" s="68"/>
      <c r="W158" s="68"/>
      <c r="X158" s="69"/>
      <c r="Y158" s="31"/>
      <c r="Z158" s="31"/>
      <c r="AA158" s="31"/>
      <c r="AB158" s="31"/>
      <c r="AC158" s="31"/>
      <c r="AD158" s="31"/>
      <c r="AE158" s="31"/>
      <c r="AT158" s="14" t="s">
        <v>174</v>
      </c>
      <c r="AU158" s="14" t="s">
        <v>81</v>
      </c>
    </row>
    <row r="159" spans="1:65" s="2" customFormat="1" ht="37.9" customHeight="1">
      <c r="A159" s="31"/>
      <c r="B159" s="32"/>
      <c r="C159" s="193" t="s">
        <v>243</v>
      </c>
      <c r="D159" s="193" t="s">
        <v>169</v>
      </c>
      <c r="E159" s="194" t="s">
        <v>260</v>
      </c>
      <c r="F159" s="195" t="s">
        <v>261</v>
      </c>
      <c r="G159" s="196" t="s">
        <v>172</v>
      </c>
      <c r="H159" s="197">
        <v>20</v>
      </c>
      <c r="I159" s="198"/>
      <c r="J159" s="198"/>
      <c r="K159" s="199">
        <f>ROUND(P159*H159,2)</f>
        <v>0</v>
      </c>
      <c r="L159" s="200"/>
      <c r="M159" s="36"/>
      <c r="N159" s="201" t="s">
        <v>1</v>
      </c>
      <c r="O159" s="202" t="s">
        <v>37</v>
      </c>
      <c r="P159" s="203">
        <f>I159+J159</f>
        <v>0</v>
      </c>
      <c r="Q159" s="203">
        <f>ROUND(I159*H159,2)</f>
        <v>0</v>
      </c>
      <c r="R159" s="203">
        <f>ROUND(J159*H159,2)</f>
        <v>0</v>
      </c>
      <c r="S159" s="68"/>
      <c r="T159" s="204">
        <f>S159*H159</f>
        <v>0</v>
      </c>
      <c r="U159" s="204">
        <v>0</v>
      </c>
      <c r="V159" s="204">
        <f>U159*H159</f>
        <v>0</v>
      </c>
      <c r="W159" s="204">
        <v>0</v>
      </c>
      <c r="X159" s="205">
        <f>W159*H159</f>
        <v>0</v>
      </c>
      <c r="Y159" s="31"/>
      <c r="Z159" s="31"/>
      <c r="AA159" s="31"/>
      <c r="AB159" s="31"/>
      <c r="AC159" s="31"/>
      <c r="AD159" s="31"/>
      <c r="AE159" s="31"/>
      <c r="AR159" s="206" t="s">
        <v>81</v>
      </c>
      <c r="AT159" s="206" t="s">
        <v>169</v>
      </c>
      <c r="AU159" s="206" t="s">
        <v>81</v>
      </c>
      <c r="AY159" s="14" t="s">
        <v>167</v>
      </c>
      <c r="BE159" s="207">
        <f>IF(O159="základní",K159,0)</f>
        <v>0</v>
      </c>
      <c r="BF159" s="207">
        <f>IF(O159="snížená",K159,0)</f>
        <v>0</v>
      </c>
      <c r="BG159" s="207">
        <f>IF(O159="zákl. přenesená",K159,0)</f>
        <v>0</v>
      </c>
      <c r="BH159" s="207">
        <f>IF(O159="sníž. přenesená",K159,0)</f>
        <v>0</v>
      </c>
      <c r="BI159" s="207">
        <f>IF(O159="nulová",K159,0)</f>
        <v>0</v>
      </c>
      <c r="BJ159" s="14" t="s">
        <v>81</v>
      </c>
      <c r="BK159" s="207">
        <f>ROUND(P159*H159,2)</f>
        <v>0</v>
      </c>
      <c r="BL159" s="14" t="s">
        <v>81</v>
      </c>
      <c r="BM159" s="206" t="s">
        <v>617</v>
      </c>
    </row>
    <row r="160" spans="1:65" s="2" customFormat="1" ht="68.25">
      <c r="A160" s="31"/>
      <c r="B160" s="32"/>
      <c r="C160" s="33"/>
      <c r="D160" s="208" t="s">
        <v>174</v>
      </c>
      <c r="E160" s="33"/>
      <c r="F160" s="209" t="s">
        <v>263</v>
      </c>
      <c r="G160" s="33"/>
      <c r="H160" s="33"/>
      <c r="I160" s="210"/>
      <c r="J160" s="210"/>
      <c r="K160" s="33"/>
      <c r="L160" s="33"/>
      <c r="M160" s="36"/>
      <c r="N160" s="211"/>
      <c r="O160" s="212"/>
      <c r="P160" s="68"/>
      <c r="Q160" s="68"/>
      <c r="R160" s="68"/>
      <c r="S160" s="68"/>
      <c r="T160" s="68"/>
      <c r="U160" s="68"/>
      <c r="V160" s="68"/>
      <c r="W160" s="68"/>
      <c r="X160" s="69"/>
      <c r="Y160" s="31"/>
      <c r="Z160" s="31"/>
      <c r="AA160" s="31"/>
      <c r="AB160" s="31"/>
      <c r="AC160" s="31"/>
      <c r="AD160" s="31"/>
      <c r="AE160" s="31"/>
      <c r="AT160" s="14" t="s">
        <v>174</v>
      </c>
      <c r="AU160" s="14" t="s">
        <v>81</v>
      </c>
    </row>
    <row r="161" spans="1:65" s="2" customFormat="1" ht="37.9" customHeight="1">
      <c r="A161" s="31"/>
      <c r="B161" s="32"/>
      <c r="C161" s="193" t="s">
        <v>247</v>
      </c>
      <c r="D161" s="193" t="s">
        <v>169</v>
      </c>
      <c r="E161" s="194" t="s">
        <v>265</v>
      </c>
      <c r="F161" s="195" t="s">
        <v>266</v>
      </c>
      <c r="G161" s="196" t="s">
        <v>172</v>
      </c>
      <c r="H161" s="197">
        <v>6</v>
      </c>
      <c r="I161" s="198"/>
      <c r="J161" s="198"/>
      <c r="K161" s="199">
        <f>ROUND(P161*H161,2)</f>
        <v>0</v>
      </c>
      <c r="L161" s="200"/>
      <c r="M161" s="36"/>
      <c r="N161" s="201" t="s">
        <v>1</v>
      </c>
      <c r="O161" s="202" t="s">
        <v>37</v>
      </c>
      <c r="P161" s="203">
        <f>I161+J161</f>
        <v>0</v>
      </c>
      <c r="Q161" s="203">
        <f>ROUND(I161*H161,2)</f>
        <v>0</v>
      </c>
      <c r="R161" s="203">
        <f>ROUND(J161*H161,2)</f>
        <v>0</v>
      </c>
      <c r="S161" s="68"/>
      <c r="T161" s="204">
        <f>S161*H161</f>
        <v>0</v>
      </c>
      <c r="U161" s="204">
        <v>0</v>
      </c>
      <c r="V161" s="204">
        <f>U161*H161</f>
        <v>0</v>
      </c>
      <c r="W161" s="204">
        <v>0</v>
      </c>
      <c r="X161" s="205">
        <f>W161*H161</f>
        <v>0</v>
      </c>
      <c r="Y161" s="31"/>
      <c r="Z161" s="31"/>
      <c r="AA161" s="31"/>
      <c r="AB161" s="31"/>
      <c r="AC161" s="31"/>
      <c r="AD161" s="31"/>
      <c r="AE161" s="31"/>
      <c r="AR161" s="206" t="s">
        <v>81</v>
      </c>
      <c r="AT161" s="206" t="s">
        <v>169</v>
      </c>
      <c r="AU161" s="206" t="s">
        <v>81</v>
      </c>
      <c r="AY161" s="14" t="s">
        <v>167</v>
      </c>
      <c r="BE161" s="207">
        <f>IF(O161="základní",K161,0)</f>
        <v>0</v>
      </c>
      <c r="BF161" s="207">
        <f>IF(O161="snížená",K161,0)</f>
        <v>0</v>
      </c>
      <c r="BG161" s="207">
        <f>IF(O161="zákl. přenesená",K161,0)</f>
        <v>0</v>
      </c>
      <c r="BH161" s="207">
        <f>IF(O161="sníž. přenesená",K161,0)</f>
        <v>0</v>
      </c>
      <c r="BI161" s="207">
        <f>IF(O161="nulová",K161,0)</f>
        <v>0</v>
      </c>
      <c r="BJ161" s="14" t="s">
        <v>81</v>
      </c>
      <c r="BK161" s="207">
        <f>ROUND(P161*H161,2)</f>
        <v>0</v>
      </c>
      <c r="BL161" s="14" t="s">
        <v>81</v>
      </c>
      <c r="BM161" s="206" t="s">
        <v>618</v>
      </c>
    </row>
    <row r="162" spans="1:65" s="2" customFormat="1" ht="68.25">
      <c r="A162" s="31"/>
      <c r="B162" s="32"/>
      <c r="C162" s="33"/>
      <c r="D162" s="208" t="s">
        <v>174</v>
      </c>
      <c r="E162" s="33"/>
      <c r="F162" s="209" t="s">
        <v>268</v>
      </c>
      <c r="G162" s="33"/>
      <c r="H162" s="33"/>
      <c r="I162" s="210"/>
      <c r="J162" s="210"/>
      <c r="K162" s="33"/>
      <c r="L162" s="33"/>
      <c r="M162" s="36"/>
      <c r="N162" s="211"/>
      <c r="O162" s="212"/>
      <c r="P162" s="68"/>
      <c r="Q162" s="68"/>
      <c r="R162" s="68"/>
      <c r="S162" s="68"/>
      <c r="T162" s="68"/>
      <c r="U162" s="68"/>
      <c r="V162" s="68"/>
      <c r="W162" s="68"/>
      <c r="X162" s="69"/>
      <c r="Y162" s="31"/>
      <c r="Z162" s="31"/>
      <c r="AA162" s="31"/>
      <c r="AB162" s="31"/>
      <c r="AC162" s="31"/>
      <c r="AD162" s="31"/>
      <c r="AE162" s="31"/>
      <c r="AT162" s="14" t="s">
        <v>174</v>
      </c>
      <c r="AU162" s="14" t="s">
        <v>81</v>
      </c>
    </row>
    <row r="163" spans="1:65" s="2" customFormat="1" ht="37.9" customHeight="1">
      <c r="A163" s="31"/>
      <c r="B163" s="32"/>
      <c r="C163" s="193" t="s">
        <v>251</v>
      </c>
      <c r="D163" s="193" t="s">
        <v>169</v>
      </c>
      <c r="E163" s="194" t="s">
        <v>270</v>
      </c>
      <c r="F163" s="195" t="s">
        <v>271</v>
      </c>
      <c r="G163" s="196" t="s">
        <v>172</v>
      </c>
      <c r="H163" s="197">
        <v>35</v>
      </c>
      <c r="I163" s="198"/>
      <c r="J163" s="198"/>
      <c r="K163" s="199">
        <f>ROUND(P163*H163,2)</f>
        <v>0</v>
      </c>
      <c r="L163" s="200"/>
      <c r="M163" s="36"/>
      <c r="N163" s="201" t="s">
        <v>1</v>
      </c>
      <c r="O163" s="202" t="s">
        <v>37</v>
      </c>
      <c r="P163" s="203">
        <f>I163+J163</f>
        <v>0</v>
      </c>
      <c r="Q163" s="203">
        <f>ROUND(I163*H163,2)</f>
        <v>0</v>
      </c>
      <c r="R163" s="203">
        <f>ROUND(J163*H163,2)</f>
        <v>0</v>
      </c>
      <c r="S163" s="68"/>
      <c r="T163" s="204">
        <f>S163*H163</f>
        <v>0</v>
      </c>
      <c r="U163" s="204">
        <v>0</v>
      </c>
      <c r="V163" s="204">
        <f>U163*H163</f>
        <v>0</v>
      </c>
      <c r="W163" s="204">
        <v>0</v>
      </c>
      <c r="X163" s="205">
        <f>W163*H163</f>
        <v>0</v>
      </c>
      <c r="Y163" s="31"/>
      <c r="Z163" s="31"/>
      <c r="AA163" s="31"/>
      <c r="AB163" s="31"/>
      <c r="AC163" s="31"/>
      <c r="AD163" s="31"/>
      <c r="AE163" s="31"/>
      <c r="AR163" s="206" t="s">
        <v>81</v>
      </c>
      <c r="AT163" s="206" t="s">
        <v>169</v>
      </c>
      <c r="AU163" s="206" t="s">
        <v>81</v>
      </c>
      <c r="AY163" s="14" t="s">
        <v>167</v>
      </c>
      <c r="BE163" s="207">
        <f>IF(O163="základní",K163,0)</f>
        <v>0</v>
      </c>
      <c r="BF163" s="207">
        <f>IF(O163="snížená",K163,0)</f>
        <v>0</v>
      </c>
      <c r="BG163" s="207">
        <f>IF(O163="zákl. přenesená",K163,0)</f>
        <v>0</v>
      </c>
      <c r="BH163" s="207">
        <f>IF(O163="sníž. přenesená",K163,0)</f>
        <v>0</v>
      </c>
      <c r="BI163" s="207">
        <f>IF(O163="nulová",K163,0)</f>
        <v>0</v>
      </c>
      <c r="BJ163" s="14" t="s">
        <v>81</v>
      </c>
      <c r="BK163" s="207">
        <f>ROUND(P163*H163,2)</f>
        <v>0</v>
      </c>
      <c r="BL163" s="14" t="s">
        <v>81</v>
      </c>
      <c r="BM163" s="206" t="s">
        <v>619</v>
      </c>
    </row>
    <row r="164" spans="1:65" s="2" customFormat="1" ht="68.25">
      <c r="A164" s="31"/>
      <c r="B164" s="32"/>
      <c r="C164" s="33"/>
      <c r="D164" s="208" t="s">
        <v>174</v>
      </c>
      <c r="E164" s="33"/>
      <c r="F164" s="209" t="s">
        <v>273</v>
      </c>
      <c r="G164" s="33"/>
      <c r="H164" s="33"/>
      <c r="I164" s="210"/>
      <c r="J164" s="210"/>
      <c r="K164" s="33"/>
      <c r="L164" s="33"/>
      <c r="M164" s="36"/>
      <c r="N164" s="211"/>
      <c r="O164" s="212"/>
      <c r="P164" s="68"/>
      <c r="Q164" s="68"/>
      <c r="R164" s="68"/>
      <c r="S164" s="68"/>
      <c r="T164" s="68"/>
      <c r="U164" s="68"/>
      <c r="V164" s="68"/>
      <c r="W164" s="68"/>
      <c r="X164" s="69"/>
      <c r="Y164" s="31"/>
      <c r="Z164" s="31"/>
      <c r="AA164" s="31"/>
      <c r="AB164" s="31"/>
      <c r="AC164" s="31"/>
      <c r="AD164" s="31"/>
      <c r="AE164" s="31"/>
      <c r="AT164" s="14" t="s">
        <v>174</v>
      </c>
      <c r="AU164" s="14" t="s">
        <v>81</v>
      </c>
    </row>
    <row r="165" spans="1:65" s="2" customFormat="1" ht="14.45" customHeight="1">
      <c r="A165" s="31"/>
      <c r="B165" s="32"/>
      <c r="C165" s="193" t="s">
        <v>255</v>
      </c>
      <c r="D165" s="193" t="s">
        <v>169</v>
      </c>
      <c r="E165" s="194" t="s">
        <v>275</v>
      </c>
      <c r="F165" s="195" t="s">
        <v>276</v>
      </c>
      <c r="G165" s="196" t="s">
        <v>172</v>
      </c>
      <c r="H165" s="197">
        <v>75</v>
      </c>
      <c r="I165" s="198"/>
      <c r="J165" s="198"/>
      <c r="K165" s="199">
        <f>ROUND(P165*H165,2)</f>
        <v>0</v>
      </c>
      <c r="L165" s="200"/>
      <c r="M165" s="36"/>
      <c r="N165" s="201" t="s">
        <v>1</v>
      </c>
      <c r="O165" s="202" t="s">
        <v>37</v>
      </c>
      <c r="P165" s="203">
        <f>I165+J165</f>
        <v>0</v>
      </c>
      <c r="Q165" s="203">
        <f>ROUND(I165*H165,2)</f>
        <v>0</v>
      </c>
      <c r="R165" s="203">
        <f>ROUND(J165*H165,2)</f>
        <v>0</v>
      </c>
      <c r="S165" s="68"/>
      <c r="T165" s="204">
        <f>S165*H165</f>
        <v>0</v>
      </c>
      <c r="U165" s="204">
        <v>0</v>
      </c>
      <c r="V165" s="204">
        <f>U165*H165</f>
        <v>0</v>
      </c>
      <c r="W165" s="204">
        <v>0</v>
      </c>
      <c r="X165" s="205">
        <f>W165*H165</f>
        <v>0</v>
      </c>
      <c r="Y165" s="31"/>
      <c r="Z165" s="31"/>
      <c r="AA165" s="31"/>
      <c r="AB165" s="31"/>
      <c r="AC165" s="31"/>
      <c r="AD165" s="31"/>
      <c r="AE165" s="31"/>
      <c r="AR165" s="206" t="s">
        <v>81</v>
      </c>
      <c r="AT165" s="206" t="s">
        <v>169</v>
      </c>
      <c r="AU165" s="206" t="s">
        <v>81</v>
      </c>
      <c r="AY165" s="14" t="s">
        <v>167</v>
      </c>
      <c r="BE165" s="207">
        <f>IF(O165="základní",K165,0)</f>
        <v>0</v>
      </c>
      <c r="BF165" s="207">
        <f>IF(O165="snížená",K165,0)</f>
        <v>0</v>
      </c>
      <c r="BG165" s="207">
        <f>IF(O165="zákl. přenesená",K165,0)</f>
        <v>0</v>
      </c>
      <c r="BH165" s="207">
        <f>IF(O165="sníž. přenesená",K165,0)</f>
        <v>0</v>
      </c>
      <c r="BI165" s="207">
        <f>IF(O165="nulová",K165,0)</f>
        <v>0</v>
      </c>
      <c r="BJ165" s="14" t="s">
        <v>81</v>
      </c>
      <c r="BK165" s="207">
        <f>ROUND(P165*H165,2)</f>
        <v>0</v>
      </c>
      <c r="BL165" s="14" t="s">
        <v>81</v>
      </c>
      <c r="BM165" s="206" t="s">
        <v>620</v>
      </c>
    </row>
    <row r="166" spans="1:65" s="2" customFormat="1" ht="19.5">
      <c r="A166" s="31"/>
      <c r="B166" s="32"/>
      <c r="C166" s="33"/>
      <c r="D166" s="208" t="s">
        <v>174</v>
      </c>
      <c r="E166" s="33"/>
      <c r="F166" s="209" t="s">
        <v>278</v>
      </c>
      <c r="G166" s="33"/>
      <c r="H166" s="33"/>
      <c r="I166" s="210"/>
      <c r="J166" s="210"/>
      <c r="K166" s="33"/>
      <c r="L166" s="33"/>
      <c r="M166" s="36"/>
      <c r="N166" s="211"/>
      <c r="O166" s="212"/>
      <c r="P166" s="68"/>
      <c r="Q166" s="68"/>
      <c r="R166" s="68"/>
      <c r="S166" s="68"/>
      <c r="T166" s="68"/>
      <c r="U166" s="68"/>
      <c r="V166" s="68"/>
      <c r="W166" s="68"/>
      <c r="X166" s="69"/>
      <c r="Y166" s="31"/>
      <c r="Z166" s="31"/>
      <c r="AA166" s="31"/>
      <c r="AB166" s="31"/>
      <c r="AC166" s="31"/>
      <c r="AD166" s="31"/>
      <c r="AE166" s="31"/>
      <c r="AT166" s="14" t="s">
        <v>174</v>
      </c>
      <c r="AU166" s="14" t="s">
        <v>81</v>
      </c>
    </row>
    <row r="167" spans="1:65" s="2" customFormat="1" ht="14.45" customHeight="1">
      <c r="A167" s="31"/>
      <c r="B167" s="32"/>
      <c r="C167" s="193" t="s">
        <v>8</v>
      </c>
      <c r="D167" s="193" t="s">
        <v>169</v>
      </c>
      <c r="E167" s="194" t="s">
        <v>285</v>
      </c>
      <c r="F167" s="195" t="s">
        <v>286</v>
      </c>
      <c r="G167" s="196" t="s">
        <v>202</v>
      </c>
      <c r="H167" s="197">
        <v>2</v>
      </c>
      <c r="I167" s="198"/>
      <c r="J167" s="198"/>
      <c r="K167" s="199">
        <f>ROUND(P167*H167,2)</f>
        <v>0</v>
      </c>
      <c r="L167" s="200"/>
      <c r="M167" s="36"/>
      <c r="N167" s="201" t="s">
        <v>1</v>
      </c>
      <c r="O167" s="202" t="s">
        <v>37</v>
      </c>
      <c r="P167" s="203">
        <f>I167+J167</f>
        <v>0</v>
      </c>
      <c r="Q167" s="203">
        <f>ROUND(I167*H167,2)</f>
        <v>0</v>
      </c>
      <c r="R167" s="203">
        <f>ROUND(J167*H167,2)</f>
        <v>0</v>
      </c>
      <c r="S167" s="68"/>
      <c r="T167" s="204">
        <f>S167*H167</f>
        <v>0</v>
      </c>
      <c r="U167" s="204">
        <v>0</v>
      </c>
      <c r="V167" s="204">
        <f>U167*H167</f>
        <v>0</v>
      </c>
      <c r="W167" s="204">
        <v>0</v>
      </c>
      <c r="X167" s="205">
        <f>W167*H167</f>
        <v>0</v>
      </c>
      <c r="Y167" s="31"/>
      <c r="Z167" s="31"/>
      <c r="AA167" s="31"/>
      <c r="AB167" s="31"/>
      <c r="AC167" s="31"/>
      <c r="AD167" s="31"/>
      <c r="AE167" s="31"/>
      <c r="AR167" s="206" t="s">
        <v>81</v>
      </c>
      <c r="AT167" s="206" t="s">
        <v>169</v>
      </c>
      <c r="AU167" s="206" t="s">
        <v>81</v>
      </c>
      <c r="AY167" s="14" t="s">
        <v>167</v>
      </c>
      <c r="BE167" s="207">
        <f>IF(O167="základní",K167,0)</f>
        <v>0</v>
      </c>
      <c r="BF167" s="207">
        <f>IF(O167="snížená",K167,0)</f>
        <v>0</v>
      </c>
      <c r="BG167" s="207">
        <f>IF(O167="zákl. přenesená",K167,0)</f>
        <v>0</v>
      </c>
      <c r="BH167" s="207">
        <f>IF(O167="sníž. přenesená",K167,0)</f>
        <v>0</v>
      </c>
      <c r="BI167" s="207">
        <f>IF(O167="nulová",K167,0)</f>
        <v>0</v>
      </c>
      <c r="BJ167" s="14" t="s">
        <v>81</v>
      </c>
      <c r="BK167" s="207">
        <f>ROUND(P167*H167,2)</f>
        <v>0</v>
      </c>
      <c r="BL167" s="14" t="s">
        <v>81</v>
      </c>
      <c r="BM167" s="206" t="s">
        <v>621</v>
      </c>
    </row>
    <row r="168" spans="1:65" s="2" customFormat="1" ht="11.25">
      <c r="A168" s="31"/>
      <c r="B168" s="32"/>
      <c r="C168" s="33"/>
      <c r="D168" s="208" t="s">
        <v>174</v>
      </c>
      <c r="E168" s="33"/>
      <c r="F168" s="209" t="s">
        <v>286</v>
      </c>
      <c r="G168" s="33"/>
      <c r="H168" s="33"/>
      <c r="I168" s="210"/>
      <c r="J168" s="210"/>
      <c r="K168" s="33"/>
      <c r="L168" s="33"/>
      <c r="M168" s="36"/>
      <c r="N168" s="211"/>
      <c r="O168" s="212"/>
      <c r="P168" s="68"/>
      <c r="Q168" s="68"/>
      <c r="R168" s="68"/>
      <c r="S168" s="68"/>
      <c r="T168" s="68"/>
      <c r="U168" s="68"/>
      <c r="V168" s="68"/>
      <c r="W168" s="68"/>
      <c r="X168" s="69"/>
      <c r="Y168" s="31"/>
      <c r="Z168" s="31"/>
      <c r="AA168" s="31"/>
      <c r="AB168" s="31"/>
      <c r="AC168" s="31"/>
      <c r="AD168" s="31"/>
      <c r="AE168" s="31"/>
      <c r="AT168" s="14" t="s">
        <v>174</v>
      </c>
      <c r="AU168" s="14" t="s">
        <v>81</v>
      </c>
    </row>
    <row r="169" spans="1:65" s="2" customFormat="1" ht="37.9" customHeight="1">
      <c r="A169" s="31"/>
      <c r="B169" s="32"/>
      <c r="C169" s="193" t="s">
        <v>264</v>
      </c>
      <c r="D169" s="193" t="s">
        <v>169</v>
      </c>
      <c r="E169" s="194" t="s">
        <v>289</v>
      </c>
      <c r="F169" s="195" t="s">
        <v>290</v>
      </c>
      <c r="G169" s="196" t="s">
        <v>202</v>
      </c>
      <c r="H169" s="197">
        <v>4</v>
      </c>
      <c r="I169" s="198"/>
      <c r="J169" s="198"/>
      <c r="K169" s="199">
        <f>ROUND(P169*H169,2)</f>
        <v>0</v>
      </c>
      <c r="L169" s="200"/>
      <c r="M169" s="36"/>
      <c r="N169" s="201" t="s">
        <v>1</v>
      </c>
      <c r="O169" s="202" t="s">
        <v>37</v>
      </c>
      <c r="P169" s="203">
        <f>I169+J169</f>
        <v>0</v>
      </c>
      <c r="Q169" s="203">
        <f>ROUND(I169*H169,2)</f>
        <v>0</v>
      </c>
      <c r="R169" s="203">
        <f>ROUND(J169*H169,2)</f>
        <v>0</v>
      </c>
      <c r="S169" s="68"/>
      <c r="T169" s="204">
        <f>S169*H169</f>
        <v>0</v>
      </c>
      <c r="U169" s="204">
        <v>0</v>
      </c>
      <c r="V169" s="204">
        <f>U169*H169</f>
        <v>0</v>
      </c>
      <c r="W169" s="204">
        <v>0</v>
      </c>
      <c r="X169" s="205">
        <f>W169*H169</f>
        <v>0</v>
      </c>
      <c r="Y169" s="31"/>
      <c r="Z169" s="31"/>
      <c r="AA169" s="31"/>
      <c r="AB169" s="31"/>
      <c r="AC169" s="31"/>
      <c r="AD169" s="31"/>
      <c r="AE169" s="31"/>
      <c r="AR169" s="206" t="s">
        <v>81</v>
      </c>
      <c r="AT169" s="206" t="s">
        <v>169</v>
      </c>
      <c r="AU169" s="206" t="s">
        <v>81</v>
      </c>
      <c r="AY169" s="14" t="s">
        <v>167</v>
      </c>
      <c r="BE169" s="207">
        <f>IF(O169="základní",K169,0)</f>
        <v>0</v>
      </c>
      <c r="BF169" s="207">
        <f>IF(O169="snížená",K169,0)</f>
        <v>0</v>
      </c>
      <c r="BG169" s="207">
        <f>IF(O169="zákl. přenesená",K169,0)</f>
        <v>0</v>
      </c>
      <c r="BH169" s="207">
        <f>IF(O169="sníž. přenesená",K169,0)</f>
        <v>0</v>
      </c>
      <c r="BI169" s="207">
        <f>IF(O169="nulová",K169,0)</f>
        <v>0</v>
      </c>
      <c r="BJ169" s="14" t="s">
        <v>81</v>
      </c>
      <c r="BK169" s="207">
        <f>ROUND(P169*H169,2)</f>
        <v>0</v>
      </c>
      <c r="BL169" s="14" t="s">
        <v>81</v>
      </c>
      <c r="BM169" s="206" t="s">
        <v>622</v>
      </c>
    </row>
    <row r="170" spans="1:65" s="2" customFormat="1" ht="39">
      <c r="A170" s="31"/>
      <c r="B170" s="32"/>
      <c r="C170" s="33"/>
      <c r="D170" s="208" t="s">
        <v>174</v>
      </c>
      <c r="E170" s="33"/>
      <c r="F170" s="209" t="s">
        <v>292</v>
      </c>
      <c r="G170" s="33"/>
      <c r="H170" s="33"/>
      <c r="I170" s="210"/>
      <c r="J170" s="210"/>
      <c r="K170" s="33"/>
      <c r="L170" s="33"/>
      <c r="M170" s="36"/>
      <c r="N170" s="211"/>
      <c r="O170" s="212"/>
      <c r="P170" s="68"/>
      <c r="Q170" s="68"/>
      <c r="R170" s="68"/>
      <c r="S170" s="68"/>
      <c r="T170" s="68"/>
      <c r="U170" s="68"/>
      <c r="V170" s="68"/>
      <c r="W170" s="68"/>
      <c r="X170" s="69"/>
      <c r="Y170" s="31"/>
      <c r="Z170" s="31"/>
      <c r="AA170" s="31"/>
      <c r="AB170" s="31"/>
      <c r="AC170" s="31"/>
      <c r="AD170" s="31"/>
      <c r="AE170" s="31"/>
      <c r="AT170" s="14" t="s">
        <v>174</v>
      </c>
      <c r="AU170" s="14" t="s">
        <v>81</v>
      </c>
    </row>
    <row r="171" spans="1:65" s="2" customFormat="1" ht="37.9" customHeight="1">
      <c r="A171" s="31"/>
      <c r="B171" s="32"/>
      <c r="C171" s="193" t="s">
        <v>269</v>
      </c>
      <c r="D171" s="193" t="s">
        <v>169</v>
      </c>
      <c r="E171" s="194" t="s">
        <v>294</v>
      </c>
      <c r="F171" s="195" t="s">
        <v>295</v>
      </c>
      <c r="G171" s="196" t="s">
        <v>202</v>
      </c>
      <c r="H171" s="197">
        <v>1</v>
      </c>
      <c r="I171" s="198"/>
      <c r="J171" s="198"/>
      <c r="K171" s="199">
        <f>ROUND(P171*H171,2)</f>
        <v>0</v>
      </c>
      <c r="L171" s="200"/>
      <c r="M171" s="36"/>
      <c r="N171" s="201" t="s">
        <v>1</v>
      </c>
      <c r="O171" s="202" t="s">
        <v>37</v>
      </c>
      <c r="P171" s="203">
        <f>I171+J171</f>
        <v>0</v>
      </c>
      <c r="Q171" s="203">
        <f>ROUND(I171*H171,2)</f>
        <v>0</v>
      </c>
      <c r="R171" s="203">
        <f>ROUND(J171*H171,2)</f>
        <v>0</v>
      </c>
      <c r="S171" s="68"/>
      <c r="T171" s="204">
        <f>S171*H171</f>
        <v>0</v>
      </c>
      <c r="U171" s="204">
        <v>0</v>
      </c>
      <c r="V171" s="204">
        <f>U171*H171</f>
        <v>0</v>
      </c>
      <c r="W171" s="204">
        <v>0</v>
      </c>
      <c r="X171" s="205">
        <f>W171*H171</f>
        <v>0</v>
      </c>
      <c r="Y171" s="31"/>
      <c r="Z171" s="31"/>
      <c r="AA171" s="31"/>
      <c r="AB171" s="31"/>
      <c r="AC171" s="31"/>
      <c r="AD171" s="31"/>
      <c r="AE171" s="31"/>
      <c r="AR171" s="206" t="s">
        <v>81</v>
      </c>
      <c r="AT171" s="206" t="s">
        <v>169</v>
      </c>
      <c r="AU171" s="206" t="s">
        <v>81</v>
      </c>
      <c r="AY171" s="14" t="s">
        <v>167</v>
      </c>
      <c r="BE171" s="207">
        <f>IF(O171="základní",K171,0)</f>
        <v>0</v>
      </c>
      <c r="BF171" s="207">
        <f>IF(O171="snížená",K171,0)</f>
        <v>0</v>
      </c>
      <c r="BG171" s="207">
        <f>IF(O171="zákl. přenesená",K171,0)</f>
        <v>0</v>
      </c>
      <c r="BH171" s="207">
        <f>IF(O171="sníž. přenesená",K171,0)</f>
        <v>0</v>
      </c>
      <c r="BI171" s="207">
        <f>IF(O171="nulová",K171,0)</f>
        <v>0</v>
      </c>
      <c r="BJ171" s="14" t="s">
        <v>81</v>
      </c>
      <c r="BK171" s="207">
        <f>ROUND(P171*H171,2)</f>
        <v>0</v>
      </c>
      <c r="BL171" s="14" t="s">
        <v>81</v>
      </c>
      <c r="BM171" s="206" t="s">
        <v>623</v>
      </c>
    </row>
    <row r="172" spans="1:65" s="2" customFormat="1" ht="39">
      <c r="A172" s="31"/>
      <c r="B172" s="32"/>
      <c r="C172" s="33"/>
      <c r="D172" s="208" t="s">
        <v>174</v>
      </c>
      <c r="E172" s="33"/>
      <c r="F172" s="209" t="s">
        <v>297</v>
      </c>
      <c r="G172" s="33"/>
      <c r="H172" s="33"/>
      <c r="I172" s="210"/>
      <c r="J172" s="210"/>
      <c r="K172" s="33"/>
      <c r="L172" s="33"/>
      <c r="M172" s="36"/>
      <c r="N172" s="211"/>
      <c r="O172" s="212"/>
      <c r="P172" s="68"/>
      <c r="Q172" s="68"/>
      <c r="R172" s="68"/>
      <c r="S172" s="68"/>
      <c r="T172" s="68"/>
      <c r="U172" s="68"/>
      <c r="V172" s="68"/>
      <c r="W172" s="68"/>
      <c r="X172" s="69"/>
      <c r="Y172" s="31"/>
      <c r="Z172" s="31"/>
      <c r="AA172" s="31"/>
      <c r="AB172" s="31"/>
      <c r="AC172" s="31"/>
      <c r="AD172" s="31"/>
      <c r="AE172" s="31"/>
      <c r="AT172" s="14" t="s">
        <v>174</v>
      </c>
      <c r="AU172" s="14" t="s">
        <v>81</v>
      </c>
    </row>
    <row r="173" spans="1:65" s="2" customFormat="1" ht="37.9" customHeight="1">
      <c r="A173" s="31"/>
      <c r="B173" s="32"/>
      <c r="C173" s="193" t="s">
        <v>274</v>
      </c>
      <c r="D173" s="193" t="s">
        <v>169</v>
      </c>
      <c r="E173" s="194" t="s">
        <v>299</v>
      </c>
      <c r="F173" s="195" t="s">
        <v>300</v>
      </c>
      <c r="G173" s="196" t="s">
        <v>202</v>
      </c>
      <c r="H173" s="197">
        <v>5</v>
      </c>
      <c r="I173" s="198"/>
      <c r="J173" s="198"/>
      <c r="K173" s="199">
        <f>ROUND(P173*H173,2)</f>
        <v>0</v>
      </c>
      <c r="L173" s="200"/>
      <c r="M173" s="36"/>
      <c r="N173" s="201" t="s">
        <v>1</v>
      </c>
      <c r="O173" s="202" t="s">
        <v>37</v>
      </c>
      <c r="P173" s="203">
        <f>I173+J173</f>
        <v>0</v>
      </c>
      <c r="Q173" s="203">
        <f>ROUND(I173*H173,2)</f>
        <v>0</v>
      </c>
      <c r="R173" s="203">
        <f>ROUND(J173*H173,2)</f>
        <v>0</v>
      </c>
      <c r="S173" s="68"/>
      <c r="T173" s="204">
        <f>S173*H173</f>
        <v>0</v>
      </c>
      <c r="U173" s="204">
        <v>0</v>
      </c>
      <c r="V173" s="204">
        <f>U173*H173</f>
        <v>0</v>
      </c>
      <c r="W173" s="204">
        <v>0</v>
      </c>
      <c r="X173" s="205">
        <f>W173*H173</f>
        <v>0</v>
      </c>
      <c r="Y173" s="31"/>
      <c r="Z173" s="31"/>
      <c r="AA173" s="31"/>
      <c r="AB173" s="31"/>
      <c r="AC173" s="31"/>
      <c r="AD173" s="31"/>
      <c r="AE173" s="31"/>
      <c r="AR173" s="206" t="s">
        <v>81</v>
      </c>
      <c r="AT173" s="206" t="s">
        <v>169</v>
      </c>
      <c r="AU173" s="206" t="s">
        <v>81</v>
      </c>
      <c r="AY173" s="14" t="s">
        <v>167</v>
      </c>
      <c r="BE173" s="207">
        <f>IF(O173="základní",K173,0)</f>
        <v>0</v>
      </c>
      <c r="BF173" s="207">
        <f>IF(O173="snížená",K173,0)</f>
        <v>0</v>
      </c>
      <c r="BG173" s="207">
        <f>IF(O173="zákl. přenesená",K173,0)</f>
        <v>0</v>
      </c>
      <c r="BH173" s="207">
        <f>IF(O173="sníž. přenesená",K173,0)</f>
        <v>0</v>
      </c>
      <c r="BI173" s="207">
        <f>IF(O173="nulová",K173,0)</f>
        <v>0</v>
      </c>
      <c r="BJ173" s="14" t="s">
        <v>81</v>
      </c>
      <c r="BK173" s="207">
        <f>ROUND(P173*H173,2)</f>
        <v>0</v>
      </c>
      <c r="BL173" s="14" t="s">
        <v>81</v>
      </c>
      <c r="BM173" s="206" t="s">
        <v>624</v>
      </c>
    </row>
    <row r="174" spans="1:65" s="2" customFormat="1" ht="39">
      <c r="A174" s="31"/>
      <c r="B174" s="32"/>
      <c r="C174" s="33"/>
      <c r="D174" s="208" t="s">
        <v>174</v>
      </c>
      <c r="E174" s="33"/>
      <c r="F174" s="209" t="s">
        <v>302</v>
      </c>
      <c r="G174" s="33"/>
      <c r="H174" s="33"/>
      <c r="I174" s="210"/>
      <c r="J174" s="210"/>
      <c r="K174" s="33"/>
      <c r="L174" s="33"/>
      <c r="M174" s="36"/>
      <c r="N174" s="211"/>
      <c r="O174" s="212"/>
      <c r="P174" s="68"/>
      <c r="Q174" s="68"/>
      <c r="R174" s="68"/>
      <c r="S174" s="68"/>
      <c r="T174" s="68"/>
      <c r="U174" s="68"/>
      <c r="V174" s="68"/>
      <c r="W174" s="68"/>
      <c r="X174" s="69"/>
      <c r="Y174" s="31"/>
      <c r="Z174" s="31"/>
      <c r="AA174" s="31"/>
      <c r="AB174" s="31"/>
      <c r="AC174" s="31"/>
      <c r="AD174" s="31"/>
      <c r="AE174" s="31"/>
      <c r="AT174" s="14" t="s">
        <v>174</v>
      </c>
      <c r="AU174" s="14" t="s">
        <v>81</v>
      </c>
    </row>
    <row r="175" spans="1:65" s="2" customFormat="1" ht="37.9" customHeight="1">
      <c r="A175" s="31"/>
      <c r="B175" s="32"/>
      <c r="C175" s="193" t="s">
        <v>279</v>
      </c>
      <c r="D175" s="193" t="s">
        <v>169</v>
      </c>
      <c r="E175" s="194" t="s">
        <v>625</v>
      </c>
      <c r="F175" s="195" t="s">
        <v>626</v>
      </c>
      <c r="G175" s="196" t="s">
        <v>202</v>
      </c>
      <c r="H175" s="197">
        <v>1</v>
      </c>
      <c r="I175" s="198"/>
      <c r="J175" s="198"/>
      <c r="K175" s="199">
        <f>ROUND(P175*H175,2)</f>
        <v>0</v>
      </c>
      <c r="L175" s="200"/>
      <c r="M175" s="36"/>
      <c r="N175" s="201" t="s">
        <v>1</v>
      </c>
      <c r="O175" s="202" t="s">
        <v>37</v>
      </c>
      <c r="P175" s="203">
        <f>I175+J175</f>
        <v>0</v>
      </c>
      <c r="Q175" s="203">
        <f>ROUND(I175*H175,2)</f>
        <v>0</v>
      </c>
      <c r="R175" s="203">
        <f>ROUND(J175*H175,2)</f>
        <v>0</v>
      </c>
      <c r="S175" s="68"/>
      <c r="T175" s="204">
        <f>S175*H175</f>
        <v>0</v>
      </c>
      <c r="U175" s="204">
        <v>0</v>
      </c>
      <c r="V175" s="204">
        <f>U175*H175</f>
        <v>0</v>
      </c>
      <c r="W175" s="204">
        <v>0</v>
      </c>
      <c r="X175" s="205">
        <f>W175*H175</f>
        <v>0</v>
      </c>
      <c r="Y175" s="31"/>
      <c r="Z175" s="31"/>
      <c r="AA175" s="31"/>
      <c r="AB175" s="31"/>
      <c r="AC175" s="31"/>
      <c r="AD175" s="31"/>
      <c r="AE175" s="31"/>
      <c r="AR175" s="206" t="s">
        <v>81</v>
      </c>
      <c r="AT175" s="206" t="s">
        <v>169</v>
      </c>
      <c r="AU175" s="206" t="s">
        <v>81</v>
      </c>
      <c r="AY175" s="14" t="s">
        <v>167</v>
      </c>
      <c r="BE175" s="207">
        <f>IF(O175="základní",K175,0)</f>
        <v>0</v>
      </c>
      <c r="BF175" s="207">
        <f>IF(O175="snížená",K175,0)</f>
        <v>0</v>
      </c>
      <c r="BG175" s="207">
        <f>IF(O175="zákl. přenesená",K175,0)</f>
        <v>0</v>
      </c>
      <c r="BH175" s="207">
        <f>IF(O175="sníž. přenesená",K175,0)</f>
        <v>0</v>
      </c>
      <c r="BI175" s="207">
        <f>IF(O175="nulová",K175,0)</f>
        <v>0</v>
      </c>
      <c r="BJ175" s="14" t="s">
        <v>81</v>
      </c>
      <c r="BK175" s="207">
        <f>ROUND(P175*H175,2)</f>
        <v>0</v>
      </c>
      <c r="BL175" s="14" t="s">
        <v>81</v>
      </c>
      <c r="BM175" s="206" t="s">
        <v>627</v>
      </c>
    </row>
    <row r="176" spans="1:65" s="2" customFormat="1" ht="39">
      <c r="A176" s="31"/>
      <c r="B176" s="32"/>
      <c r="C176" s="33"/>
      <c r="D176" s="208" t="s">
        <v>174</v>
      </c>
      <c r="E176" s="33"/>
      <c r="F176" s="209" t="s">
        <v>628</v>
      </c>
      <c r="G176" s="33"/>
      <c r="H176" s="33"/>
      <c r="I176" s="210"/>
      <c r="J176" s="210"/>
      <c r="K176" s="33"/>
      <c r="L176" s="33"/>
      <c r="M176" s="36"/>
      <c r="N176" s="211"/>
      <c r="O176" s="212"/>
      <c r="P176" s="68"/>
      <c r="Q176" s="68"/>
      <c r="R176" s="68"/>
      <c r="S176" s="68"/>
      <c r="T176" s="68"/>
      <c r="U176" s="68"/>
      <c r="V176" s="68"/>
      <c r="W176" s="68"/>
      <c r="X176" s="69"/>
      <c r="Y176" s="31"/>
      <c r="Z176" s="31"/>
      <c r="AA176" s="31"/>
      <c r="AB176" s="31"/>
      <c r="AC176" s="31"/>
      <c r="AD176" s="31"/>
      <c r="AE176" s="31"/>
      <c r="AT176" s="14" t="s">
        <v>174</v>
      </c>
      <c r="AU176" s="14" t="s">
        <v>81</v>
      </c>
    </row>
    <row r="177" spans="1:65" s="2" customFormat="1" ht="37.9" customHeight="1">
      <c r="A177" s="31"/>
      <c r="B177" s="32"/>
      <c r="C177" s="193" t="s">
        <v>284</v>
      </c>
      <c r="D177" s="193" t="s">
        <v>169</v>
      </c>
      <c r="E177" s="194" t="s">
        <v>304</v>
      </c>
      <c r="F177" s="195" t="s">
        <v>305</v>
      </c>
      <c r="G177" s="196" t="s">
        <v>202</v>
      </c>
      <c r="H177" s="197">
        <v>2</v>
      </c>
      <c r="I177" s="198"/>
      <c r="J177" s="198"/>
      <c r="K177" s="199">
        <f>ROUND(P177*H177,2)</f>
        <v>0</v>
      </c>
      <c r="L177" s="200"/>
      <c r="M177" s="36"/>
      <c r="N177" s="201" t="s">
        <v>1</v>
      </c>
      <c r="O177" s="202" t="s">
        <v>37</v>
      </c>
      <c r="P177" s="203">
        <f>I177+J177</f>
        <v>0</v>
      </c>
      <c r="Q177" s="203">
        <f>ROUND(I177*H177,2)</f>
        <v>0</v>
      </c>
      <c r="R177" s="203">
        <f>ROUND(J177*H177,2)</f>
        <v>0</v>
      </c>
      <c r="S177" s="68"/>
      <c r="T177" s="204">
        <f>S177*H177</f>
        <v>0</v>
      </c>
      <c r="U177" s="204">
        <v>0</v>
      </c>
      <c r="V177" s="204">
        <f>U177*H177</f>
        <v>0</v>
      </c>
      <c r="W177" s="204">
        <v>0</v>
      </c>
      <c r="X177" s="205">
        <f>W177*H177</f>
        <v>0</v>
      </c>
      <c r="Y177" s="31"/>
      <c r="Z177" s="31"/>
      <c r="AA177" s="31"/>
      <c r="AB177" s="31"/>
      <c r="AC177" s="31"/>
      <c r="AD177" s="31"/>
      <c r="AE177" s="31"/>
      <c r="AR177" s="206" t="s">
        <v>81</v>
      </c>
      <c r="AT177" s="206" t="s">
        <v>169</v>
      </c>
      <c r="AU177" s="206" t="s">
        <v>81</v>
      </c>
      <c r="AY177" s="14" t="s">
        <v>167</v>
      </c>
      <c r="BE177" s="207">
        <f>IF(O177="základní",K177,0)</f>
        <v>0</v>
      </c>
      <c r="BF177" s="207">
        <f>IF(O177="snížená",K177,0)</f>
        <v>0</v>
      </c>
      <c r="BG177" s="207">
        <f>IF(O177="zákl. přenesená",K177,0)</f>
        <v>0</v>
      </c>
      <c r="BH177" s="207">
        <f>IF(O177="sníž. přenesená",K177,0)</f>
        <v>0</v>
      </c>
      <c r="BI177" s="207">
        <f>IF(O177="nulová",K177,0)</f>
        <v>0</v>
      </c>
      <c r="BJ177" s="14" t="s">
        <v>81</v>
      </c>
      <c r="BK177" s="207">
        <f>ROUND(P177*H177,2)</f>
        <v>0</v>
      </c>
      <c r="BL177" s="14" t="s">
        <v>81</v>
      </c>
      <c r="BM177" s="206" t="s">
        <v>629</v>
      </c>
    </row>
    <row r="178" spans="1:65" s="2" customFormat="1" ht="19.5">
      <c r="A178" s="31"/>
      <c r="B178" s="32"/>
      <c r="C178" s="33"/>
      <c r="D178" s="208" t="s">
        <v>174</v>
      </c>
      <c r="E178" s="33"/>
      <c r="F178" s="209" t="s">
        <v>305</v>
      </c>
      <c r="G178" s="33"/>
      <c r="H178" s="33"/>
      <c r="I178" s="210"/>
      <c r="J178" s="210"/>
      <c r="K178" s="33"/>
      <c r="L178" s="33"/>
      <c r="M178" s="36"/>
      <c r="N178" s="211"/>
      <c r="O178" s="212"/>
      <c r="P178" s="68"/>
      <c r="Q178" s="68"/>
      <c r="R178" s="68"/>
      <c r="S178" s="68"/>
      <c r="T178" s="68"/>
      <c r="U178" s="68"/>
      <c r="V178" s="68"/>
      <c r="W178" s="68"/>
      <c r="X178" s="69"/>
      <c r="Y178" s="31"/>
      <c r="Z178" s="31"/>
      <c r="AA178" s="31"/>
      <c r="AB178" s="31"/>
      <c r="AC178" s="31"/>
      <c r="AD178" s="31"/>
      <c r="AE178" s="31"/>
      <c r="AT178" s="14" t="s">
        <v>174</v>
      </c>
      <c r="AU178" s="14" t="s">
        <v>81</v>
      </c>
    </row>
    <row r="179" spans="1:65" s="2" customFormat="1" ht="24.2" customHeight="1">
      <c r="A179" s="31"/>
      <c r="B179" s="32"/>
      <c r="C179" s="193" t="s">
        <v>288</v>
      </c>
      <c r="D179" s="193" t="s">
        <v>169</v>
      </c>
      <c r="E179" s="194" t="s">
        <v>308</v>
      </c>
      <c r="F179" s="195" t="s">
        <v>309</v>
      </c>
      <c r="G179" s="196" t="s">
        <v>202</v>
      </c>
      <c r="H179" s="197">
        <v>4</v>
      </c>
      <c r="I179" s="198"/>
      <c r="J179" s="198"/>
      <c r="K179" s="199">
        <f>ROUND(P179*H179,2)</f>
        <v>0</v>
      </c>
      <c r="L179" s="200"/>
      <c r="M179" s="36"/>
      <c r="N179" s="201" t="s">
        <v>1</v>
      </c>
      <c r="O179" s="202" t="s">
        <v>37</v>
      </c>
      <c r="P179" s="203">
        <f>I179+J179</f>
        <v>0</v>
      </c>
      <c r="Q179" s="203">
        <f>ROUND(I179*H179,2)</f>
        <v>0</v>
      </c>
      <c r="R179" s="203">
        <f>ROUND(J179*H179,2)</f>
        <v>0</v>
      </c>
      <c r="S179" s="68"/>
      <c r="T179" s="204">
        <f>S179*H179</f>
        <v>0</v>
      </c>
      <c r="U179" s="204">
        <v>0</v>
      </c>
      <c r="V179" s="204">
        <f>U179*H179</f>
        <v>0</v>
      </c>
      <c r="W179" s="204">
        <v>0</v>
      </c>
      <c r="X179" s="205">
        <f>W179*H179</f>
        <v>0</v>
      </c>
      <c r="Y179" s="31"/>
      <c r="Z179" s="31"/>
      <c r="AA179" s="31"/>
      <c r="AB179" s="31"/>
      <c r="AC179" s="31"/>
      <c r="AD179" s="31"/>
      <c r="AE179" s="31"/>
      <c r="AR179" s="206" t="s">
        <v>81</v>
      </c>
      <c r="AT179" s="206" t="s">
        <v>169</v>
      </c>
      <c r="AU179" s="206" t="s">
        <v>81</v>
      </c>
      <c r="AY179" s="14" t="s">
        <v>167</v>
      </c>
      <c r="BE179" s="207">
        <f>IF(O179="základní",K179,0)</f>
        <v>0</v>
      </c>
      <c r="BF179" s="207">
        <f>IF(O179="snížená",K179,0)</f>
        <v>0</v>
      </c>
      <c r="BG179" s="207">
        <f>IF(O179="zákl. přenesená",K179,0)</f>
        <v>0</v>
      </c>
      <c r="BH179" s="207">
        <f>IF(O179="sníž. přenesená",K179,0)</f>
        <v>0</v>
      </c>
      <c r="BI179" s="207">
        <f>IF(O179="nulová",K179,0)</f>
        <v>0</v>
      </c>
      <c r="BJ179" s="14" t="s">
        <v>81</v>
      </c>
      <c r="BK179" s="207">
        <f>ROUND(P179*H179,2)</f>
        <v>0</v>
      </c>
      <c r="BL179" s="14" t="s">
        <v>81</v>
      </c>
      <c r="BM179" s="206" t="s">
        <v>630</v>
      </c>
    </row>
    <row r="180" spans="1:65" s="2" customFormat="1" ht="39">
      <c r="A180" s="31"/>
      <c r="B180" s="32"/>
      <c r="C180" s="33"/>
      <c r="D180" s="208" t="s">
        <v>174</v>
      </c>
      <c r="E180" s="33"/>
      <c r="F180" s="209" t="s">
        <v>311</v>
      </c>
      <c r="G180" s="33"/>
      <c r="H180" s="33"/>
      <c r="I180" s="210"/>
      <c r="J180" s="210"/>
      <c r="K180" s="33"/>
      <c r="L180" s="33"/>
      <c r="M180" s="36"/>
      <c r="N180" s="211"/>
      <c r="O180" s="212"/>
      <c r="P180" s="68"/>
      <c r="Q180" s="68"/>
      <c r="R180" s="68"/>
      <c r="S180" s="68"/>
      <c r="T180" s="68"/>
      <c r="U180" s="68"/>
      <c r="V180" s="68"/>
      <c r="W180" s="68"/>
      <c r="X180" s="69"/>
      <c r="Y180" s="31"/>
      <c r="Z180" s="31"/>
      <c r="AA180" s="31"/>
      <c r="AB180" s="31"/>
      <c r="AC180" s="31"/>
      <c r="AD180" s="31"/>
      <c r="AE180" s="31"/>
      <c r="AT180" s="14" t="s">
        <v>174</v>
      </c>
      <c r="AU180" s="14" t="s">
        <v>81</v>
      </c>
    </row>
    <row r="181" spans="1:65" s="2" customFormat="1" ht="24.2" customHeight="1">
      <c r="A181" s="31"/>
      <c r="B181" s="32"/>
      <c r="C181" s="193" t="s">
        <v>293</v>
      </c>
      <c r="D181" s="193" t="s">
        <v>169</v>
      </c>
      <c r="E181" s="194" t="s">
        <v>313</v>
      </c>
      <c r="F181" s="195" t="s">
        <v>314</v>
      </c>
      <c r="G181" s="196" t="s">
        <v>202</v>
      </c>
      <c r="H181" s="197">
        <v>1</v>
      </c>
      <c r="I181" s="198"/>
      <c r="J181" s="198"/>
      <c r="K181" s="199">
        <f>ROUND(P181*H181,2)</f>
        <v>0</v>
      </c>
      <c r="L181" s="200"/>
      <c r="M181" s="36"/>
      <c r="N181" s="201" t="s">
        <v>1</v>
      </c>
      <c r="O181" s="202" t="s">
        <v>37</v>
      </c>
      <c r="P181" s="203">
        <f>I181+J181</f>
        <v>0</v>
      </c>
      <c r="Q181" s="203">
        <f>ROUND(I181*H181,2)</f>
        <v>0</v>
      </c>
      <c r="R181" s="203">
        <f>ROUND(J181*H181,2)</f>
        <v>0</v>
      </c>
      <c r="S181" s="68"/>
      <c r="T181" s="204">
        <f>S181*H181</f>
        <v>0</v>
      </c>
      <c r="U181" s="204">
        <v>0</v>
      </c>
      <c r="V181" s="204">
        <f>U181*H181</f>
        <v>0</v>
      </c>
      <c r="W181" s="204">
        <v>0</v>
      </c>
      <c r="X181" s="205">
        <f>W181*H181</f>
        <v>0</v>
      </c>
      <c r="Y181" s="31"/>
      <c r="Z181" s="31"/>
      <c r="AA181" s="31"/>
      <c r="AB181" s="31"/>
      <c r="AC181" s="31"/>
      <c r="AD181" s="31"/>
      <c r="AE181" s="31"/>
      <c r="AR181" s="206" t="s">
        <v>81</v>
      </c>
      <c r="AT181" s="206" t="s">
        <v>169</v>
      </c>
      <c r="AU181" s="206" t="s">
        <v>81</v>
      </c>
      <c r="AY181" s="14" t="s">
        <v>167</v>
      </c>
      <c r="BE181" s="207">
        <f>IF(O181="základní",K181,0)</f>
        <v>0</v>
      </c>
      <c r="BF181" s="207">
        <f>IF(O181="snížená",K181,0)</f>
        <v>0</v>
      </c>
      <c r="BG181" s="207">
        <f>IF(O181="zákl. přenesená",K181,0)</f>
        <v>0</v>
      </c>
      <c r="BH181" s="207">
        <f>IF(O181="sníž. přenesená",K181,0)</f>
        <v>0</v>
      </c>
      <c r="BI181" s="207">
        <f>IF(O181="nulová",K181,0)</f>
        <v>0</v>
      </c>
      <c r="BJ181" s="14" t="s">
        <v>81</v>
      </c>
      <c r="BK181" s="207">
        <f>ROUND(P181*H181,2)</f>
        <v>0</v>
      </c>
      <c r="BL181" s="14" t="s">
        <v>81</v>
      </c>
      <c r="BM181" s="206" t="s">
        <v>631</v>
      </c>
    </row>
    <row r="182" spans="1:65" s="2" customFormat="1" ht="39">
      <c r="A182" s="31"/>
      <c r="B182" s="32"/>
      <c r="C182" s="33"/>
      <c r="D182" s="208" t="s">
        <v>174</v>
      </c>
      <c r="E182" s="33"/>
      <c r="F182" s="209" t="s">
        <v>316</v>
      </c>
      <c r="G182" s="33"/>
      <c r="H182" s="33"/>
      <c r="I182" s="210"/>
      <c r="J182" s="210"/>
      <c r="K182" s="33"/>
      <c r="L182" s="33"/>
      <c r="M182" s="36"/>
      <c r="N182" s="211"/>
      <c r="O182" s="212"/>
      <c r="P182" s="68"/>
      <c r="Q182" s="68"/>
      <c r="R182" s="68"/>
      <c r="S182" s="68"/>
      <c r="T182" s="68"/>
      <c r="U182" s="68"/>
      <c r="V182" s="68"/>
      <c r="W182" s="68"/>
      <c r="X182" s="69"/>
      <c r="Y182" s="31"/>
      <c r="Z182" s="31"/>
      <c r="AA182" s="31"/>
      <c r="AB182" s="31"/>
      <c r="AC182" s="31"/>
      <c r="AD182" s="31"/>
      <c r="AE182" s="31"/>
      <c r="AT182" s="14" t="s">
        <v>174</v>
      </c>
      <c r="AU182" s="14" t="s">
        <v>81</v>
      </c>
    </row>
    <row r="183" spans="1:65" s="2" customFormat="1" ht="24.2" customHeight="1">
      <c r="A183" s="31"/>
      <c r="B183" s="32"/>
      <c r="C183" s="193" t="s">
        <v>298</v>
      </c>
      <c r="D183" s="193" t="s">
        <v>169</v>
      </c>
      <c r="E183" s="194" t="s">
        <v>632</v>
      </c>
      <c r="F183" s="195" t="s">
        <v>633</v>
      </c>
      <c r="G183" s="196" t="s">
        <v>202</v>
      </c>
      <c r="H183" s="197">
        <v>5</v>
      </c>
      <c r="I183" s="198"/>
      <c r="J183" s="198"/>
      <c r="K183" s="199">
        <f>ROUND(P183*H183,2)</f>
        <v>0</v>
      </c>
      <c r="L183" s="200"/>
      <c r="M183" s="36"/>
      <c r="N183" s="201" t="s">
        <v>1</v>
      </c>
      <c r="O183" s="202" t="s">
        <v>37</v>
      </c>
      <c r="P183" s="203">
        <f>I183+J183</f>
        <v>0</v>
      </c>
      <c r="Q183" s="203">
        <f>ROUND(I183*H183,2)</f>
        <v>0</v>
      </c>
      <c r="R183" s="203">
        <f>ROUND(J183*H183,2)</f>
        <v>0</v>
      </c>
      <c r="S183" s="68"/>
      <c r="T183" s="204">
        <f>S183*H183</f>
        <v>0</v>
      </c>
      <c r="U183" s="204">
        <v>0</v>
      </c>
      <c r="V183" s="204">
        <f>U183*H183</f>
        <v>0</v>
      </c>
      <c r="W183" s="204">
        <v>0</v>
      </c>
      <c r="X183" s="205">
        <f>W183*H183</f>
        <v>0</v>
      </c>
      <c r="Y183" s="31"/>
      <c r="Z183" s="31"/>
      <c r="AA183" s="31"/>
      <c r="AB183" s="31"/>
      <c r="AC183" s="31"/>
      <c r="AD183" s="31"/>
      <c r="AE183" s="31"/>
      <c r="AR183" s="206" t="s">
        <v>81</v>
      </c>
      <c r="AT183" s="206" t="s">
        <v>169</v>
      </c>
      <c r="AU183" s="206" t="s">
        <v>81</v>
      </c>
      <c r="AY183" s="14" t="s">
        <v>167</v>
      </c>
      <c r="BE183" s="207">
        <f>IF(O183="základní",K183,0)</f>
        <v>0</v>
      </c>
      <c r="BF183" s="207">
        <f>IF(O183="snížená",K183,0)</f>
        <v>0</v>
      </c>
      <c r="BG183" s="207">
        <f>IF(O183="zákl. přenesená",K183,0)</f>
        <v>0</v>
      </c>
      <c r="BH183" s="207">
        <f>IF(O183="sníž. přenesená",K183,0)</f>
        <v>0</v>
      </c>
      <c r="BI183" s="207">
        <f>IF(O183="nulová",K183,0)</f>
        <v>0</v>
      </c>
      <c r="BJ183" s="14" t="s">
        <v>81</v>
      </c>
      <c r="BK183" s="207">
        <f>ROUND(P183*H183,2)</f>
        <v>0</v>
      </c>
      <c r="BL183" s="14" t="s">
        <v>81</v>
      </c>
      <c r="BM183" s="206" t="s">
        <v>634</v>
      </c>
    </row>
    <row r="184" spans="1:65" s="2" customFormat="1" ht="39">
      <c r="A184" s="31"/>
      <c r="B184" s="32"/>
      <c r="C184" s="33"/>
      <c r="D184" s="208" t="s">
        <v>174</v>
      </c>
      <c r="E184" s="33"/>
      <c r="F184" s="209" t="s">
        <v>635</v>
      </c>
      <c r="G184" s="33"/>
      <c r="H184" s="33"/>
      <c r="I184" s="210"/>
      <c r="J184" s="210"/>
      <c r="K184" s="33"/>
      <c r="L184" s="33"/>
      <c r="M184" s="36"/>
      <c r="N184" s="211"/>
      <c r="O184" s="212"/>
      <c r="P184" s="68"/>
      <c r="Q184" s="68"/>
      <c r="R184" s="68"/>
      <c r="S184" s="68"/>
      <c r="T184" s="68"/>
      <c r="U184" s="68"/>
      <c r="V184" s="68"/>
      <c r="W184" s="68"/>
      <c r="X184" s="69"/>
      <c r="Y184" s="31"/>
      <c r="Z184" s="31"/>
      <c r="AA184" s="31"/>
      <c r="AB184" s="31"/>
      <c r="AC184" s="31"/>
      <c r="AD184" s="31"/>
      <c r="AE184" s="31"/>
      <c r="AT184" s="14" t="s">
        <v>174</v>
      </c>
      <c r="AU184" s="14" t="s">
        <v>81</v>
      </c>
    </row>
    <row r="185" spans="1:65" s="2" customFormat="1" ht="24.2" customHeight="1">
      <c r="A185" s="31"/>
      <c r="B185" s="32"/>
      <c r="C185" s="193" t="s">
        <v>303</v>
      </c>
      <c r="D185" s="193" t="s">
        <v>169</v>
      </c>
      <c r="E185" s="194" t="s">
        <v>636</v>
      </c>
      <c r="F185" s="195" t="s">
        <v>637</v>
      </c>
      <c r="G185" s="196" t="s">
        <v>202</v>
      </c>
      <c r="H185" s="197">
        <v>1</v>
      </c>
      <c r="I185" s="198"/>
      <c r="J185" s="198"/>
      <c r="K185" s="199">
        <f>ROUND(P185*H185,2)</f>
        <v>0</v>
      </c>
      <c r="L185" s="200"/>
      <c r="M185" s="36"/>
      <c r="N185" s="201" t="s">
        <v>1</v>
      </c>
      <c r="O185" s="202" t="s">
        <v>37</v>
      </c>
      <c r="P185" s="203">
        <f>I185+J185</f>
        <v>0</v>
      </c>
      <c r="Q185" s="203">
        <f>ROUND(I185*H185,2)</f>
        <v>0</v>
      </c>
      <c r="R185" s="203">
        <f>ROUND(J185*H185,2)</f>
        <v>0</v>
      </c>
      <c r="S185" s="68"/>
      <c r="T185" s="204">
        <f>S185*H185</f>
        <v>0</v>
      </c>
      <c r="U185" s="204">
        <v>0</v>
      </c>
      <c r="V185" s="204">
        <f>U185*H185</f>
        <v>0</v>
      </c>
      <c r="W185" s="204">
        <v>0</v>
      </c>
      <c r="X185" s="205">
        <f>W185*H185</f>
        <v>0</v>
      </c>
      <c r="Y185" s="31"/>
      <c r="Z185" s="31"/>
      <c r="AA185" s="31"/>
      <c r="AB185" s="31"/>
      <c r="AC185" s="31"/>
      <c r="AD185" s="31"/>
      <c r="AE185" s="31"/>
      <c r="AR185" s="206" t="s">
        <v>81</v>
      </c>
      <c r="AT185" s="206" t="s">
        <v>169</v>
      </c>
      <c r="AU185" s="206" t="s">
        <v>81</v>
      </c>
      <c r="AY185" s="14" t="s">
        <v>167</v>
      </c>
      <c r="BE185" s="207">
        <f>IF(O185="základní",K185,0)</f>
        <v>0</v>
      </c>
      <c r="BF185" s="207">
        <f>IF(O185="snížená",K185,0)</f>
        <v>0</v>
      </c>
      <c r="BG185" s="207">
        <f>IF(O185="zákl. přenesená",K185,0)</f>
        <v>0</v>
      </c>
      <c r="BH185" s="207">
        <f>IF(O185="sníž. přenesená",K185,0)</f>
        <v>0</v>
      </c>
      <c r="BI185" s="207">
        <f>IF(O185="nulová",K185,0)</f>
        <v>0</v>
      </c>
      <c r="BJ185" s="14" t="s">
        <v>81</v>
      </c>
      <c r="BK185" s="207">
        <f>ROUND(P185*H185,2)</f>
        <v>0</v>
      </c>
      <c r="BL185" s="14" t="s">
        <v>81</v>
      </c>
      <c r="BM185" s="206" t="s">
        <v>638</v>
      </c>
    </row>
    <row r="186" spans="1:65" s="2" customFormat="1" ht="39">
      <c r="A186" s="31"/>
      <c r="B186" s="32"/>
      <c r="C186" s="33"/>
      <c r="D186" s="208" t="s">
        <v>174</v>
      </c>
      <c r="E186" s="33"/>
      <c r="F186" s="209" t="s">
        <v>639</v>
      </c>
      <c r="G186" s="33"/>
      <c r="H186" s="33"/>
      <c r="I186" s="210"/>
      <c r="J186" s="210"/>
      <c r="K186" s="33"/>
      <c r="L186" s="33"/>
      <c r="M186" s="36"/>
      <c r="N186" s="211"/>
      <c r="O186" s="212"/>
      <c r="P186" s="68"/>
      <c r="Q186" s="68"/>
      <c r="R186" s="68"/>
      <c r="S186" s="68"/>
      <c r="T186" s="68"/>
      <c r="U186" s="68"/>
      <c r="V186" s="68"/>
      <c r="W186" s="68"/>
      <c r="X186" s="69"/>
      <c r="Y186" s="31"/>
      <c r="Z186" s="31"/>
      <c r="AA186" s="31"/>
      <c r="AB186" s="31"/>
      <c r="AC186" s="31"/>
      <c r="AD186" s="31"/>
      <c r="AE186" s="31"/>
      <c r="AT186" s="14" t="s">
        <v>174</v>
      </c>
      <c r="AU186" s="14" t="s">
        <v>81</v>
      </c>
    </row>
    <row r="187" spans="1:65" s="2" customFormat="1" ht="14.45" customHeight="1">
      <c r="A187" s="31"/>
      <c r="B187" s="32"/>
      <c r="C187" s="193" t="s">
        <v>307</v>
      </c>
      <c r="D187" s="193" t="s">
        <v>169</v>
      </c>
      <c r="E187" s="194" t="s">
        <v>323</v>
      </c>
      <c r="F187" s="195" t="s">
        <v>324</v>
      </c>
      <c r="G187" s="196" t="s">
        <v>202</v>
      </c>
      <c r="H187" s="197">
        <v>13</v>
      </c>
      <c r="I187" s="198"/>
      <c r="J187" s="198"/>
      <c r="K187" s="199">
        <f>ROUND(P187*H187,2)</f>
        <v>0</v>
      </c>
      <c r="L187" s="200"/>
      <c r="M187" s="36"/>
      <c r="N187" s="201" t="s">
        <v>1</v>
      </c>
      <c r="O187" s="202" t="s">
        <v>37</v>
      </c>
      <c r="P187" s="203">
        <f>I187+J187</f>
        <v>0</v>
      </c>
      <c r="Q187" s="203">
        <f>ROUND(I187*H187,2)</f>
        <v>0</v>
      </c>
      <c r="R187" s="203">
        <f>ROUND(J187*H187,2)</f>
        <v>0</v>
      </c>
      <c r="S187" s="68"/>
      <c r="T187" s="204">
        <f>S187*H187</f>
        <v>0</v>
      </c>
      <c r="U187" s="204">
        <v>0</v>
      </c>
      <c r="V187" s="204">
        <f>U187*H187</f>
        <v>0</v>
      </c>
      <c r="W187" s="204">
        <v>0</v>
      </c>
      <c r="X187" s="205">
        <f>W187*H187</f>
        <v>0</v>
      </c>
      <c r="Y187" s="31"/>
      <c r="Z187" s="31"/>
      <c r="AA187" s="31"/>
      <c r="AB187" s="31"/>
      <c r="AC187" s="31"/>
      <c r="AD187" s="31"/>
      <c r="AE187" s="31"/>
      <c r="AR187" s="206" t="s">
        <v>81</v>
      </c>
      <c r="AT187" s="206" t="s">
        <v>169</v>
      </c>
      <c r="AU187" s="206" t="s">
        <v>81</v>
      </c>
      <c r="AY187" s="14" t="s">
        <v>167</v>
      </c>
      <c r="BE187" s="207">
        <f>IF(O187="základní",K187,0)</f>
        <v>0</v>
      </c>
      <c r="BF187" s="207">
        <f>IF(O187="snížená",K187,0)</f>
        <v>0</v>
      </c>
      <c r="BG187" s="207">
        <f>IF(O187="zákl. přenesená",K187,0)</f>
        <v>0</v>
      </c>
      <c r="BH187" s="207">
        <f>IF(O187="sníž. přenesená",K187,0)</f>
        <v>0</v>
      </c>
      <c r="BI187" s="207">
        <f>IF(O187="nulová",K187,0)</f>
        <v>0</v>
      </c>
      <c r="BJ187" s="14" t="s">
        <v>81</v>
      </c>
      <c r="BK187" s="207">
        <f>ROUND(P187*H187,2)</f>
        <v>0</v>
      </c>
      <c r="BL187" s="14" t="s">
        <v>81</v>
      </c>
      <c r="BM187" s="206" t="s">
        <v>640</v>
      </c>
    </row>
    <row r="188" spans="1:65" s="2" customFormat="1" ht="48.75">
      <c r="A188" s="31"/>
      <c r="B188" s="32"/>
      <c r="C188" s="33"/>
      <c r="D188" s="208" t="s">
        <v>174</v>
      </c>
      <c r="E188" s="33"/>
      <c r="F188" s="209" t="s">
        <v>326</v>
      </c>
      <c r="G188" s="33"/>
      <c r="H188" s="33"/>
      <c r="I188" s="210"/>
      <c r="J188" s="210"/>
      <c r="K188" s="33"/>
      <c r="L188" s="33"/>
      <c r="M188" s="36"/>
      <c r="N188" s="211"/>
      <c r="O188" s="212"/>
      <c r="P188" s="68"/>
      <c r="Q188" s="68"/>
      <c r="R188" s="68"/>
      <c r="S188" s="68"/>
      <c r="T188" s="68"/>
      <c r="U188" s="68"/>
      <c r="V188" s="68"/>
      <c r="W188" s="68"/>
      <c r="X188" s="69"/>
      <c r="Y188" s="31"/>
      <c r="Z188" s="31"/>
      <c r="AA188" s="31"/>
      <c r="AB188" s="31"/>
      <c r="AC188" s="31"/>
      <c r="AD188" s="31"/>
      <c r="AE188" s="31"/>
      <c r="AT188" s="14" t="s">
        <v>174</v>
      </c>
      <c r="AU188" s="14" t="s">
        <v>81</v>
      </c>
    </row>
    <row r="189" spans="1:65" s="2" customFormat="1" ht="24.2" customHeight="1">
      <c r="A189" s="31"/>
      <c r="B189" s="32"/>
      <c r="C189" s="193" t="s">
        <v>312</v>
      </c>
      <c r="D189" s="193" t="s">
        <v>169</v>
      </c>
      <c r="E189" s="194" t="s">
        <v>328</v>
      </c>
      <c r="F189" s="195" t="s">
        <v>329</v>
      </c>
      <c r="G189" s="196" t="s">
        <v>202</v>
      </c>
      <c r="H189" s="197">
        <v>12</v>
      </c>
      <c r="I189" s="198"/>
      <c r="J189" s="198"/>
      <c r="K189" s="199">
        <f>ROUND(P189*H189,2)</f>
        <v>0</v>
      </c>
      <c r="L189" s="200"/>
      <c r="M189" s="36"/>
      <c r="N189" s="201" t="s">
        <v>1</v>
      </c>
      <c r="O189" s="202" t="s">
        <v>37</v>
      </c>
      <c r="P189" s="203">
        <f>I189+J189</f>
        <v>0</v>
      </c>
      <c r="Q189" s="203">
        <f>ROUND(I189*H189,2)</f>
        <v>0</v>
      </c>
      <c r="R189" s="203">
        <f>ROUND(J189*H189,2)</f>
        <v>0</v>
      </c>
      <c r="S189" s="68"/>
      <c r="T189" s="204">
        <f>S189*H189</f>
        <v>0</v>
      </c>
      <c r="U189" s="204">
        <v>0</v>
      </c>
      <c r="V189" s="204">
        <f>U189*H189</f>
        <v>0</v>
      </c>
      <c r="W189" s="204">
        <v>0</v>
      </c>
      <c r="X189" s="205">
        <f>W189*H189</f>
        <v>0</v>
      </c>
      <c r="Y189" s="31"/>
      <c r="Z189" s="31"/>
      <c r="AA189" s="31"/>
      <c r="AB189" s="31"/>
      <c r="AC189" s="31"/>
      <c r="AD189" s="31"/>
      <c r="AE189" s="31"/>
      <c r="AR189" s="206" t="s">
        <v>81</v>
      </c>
      <c r="AT189" s="206" t="s">
        <v>169</v>
      </c>
      <c r="AU189" s="206" t="s">
        <v>81</v>
      </c>
      <c r="AY189" s="14" t="s">
        <v>167</v>
      </c>
      <c r="BE189" s="207">
        <f>IF(O189="základní",K189,0)</f>
        <v>0</v>
      </c>
      <c r="BF189" s="207">
        <f>IF(O189="snížená",K189,0)</f>
        <v>0</v>
      </c>
      <c r="BG189" s="207">
        <f>IF(O189="zákl. přenesená",K189,0)</f>
        <v>0</v>
      </c>
      <c r="BH189" s="207">
        <f>IF(O189="sníž. přenesená",K189,0)</f>
        <v>0</v>
      </c>
      <c r="BI189" s="207">
        <f>IF(O189="nulová",K189,0)</f>
        <v>0</v>
      </c>
      <c r="BJ189" s="14" t="s">
        <v>81</v>
      </c>
      <c r="BK189" s="207">
        <f>ROUND(P189*H189,2)</f>
        <v>0</v>
      </c>
      <c r="BL189" s="14" t="s">
        <v>81</v>
      </c>
      <c r="BM189" s="206" t="s">
        <v>641</v>
      </c>
    </row>
    <row r="190" spans="1:65" s="2" customFormat="1" ht="58.5">
      <c r="A190" s="31"/>
      <c r="B190" s="32"/>
      <c r="C190" s="33"/>
      <c r="D190" s="208" t="s">
        <v>174</v>
      </c>
      <c r="E190" s="33"/>
      <c r="F190" s="209" t="s">
        <v>331</v>
      </c>
      <c r="G190" s="33"/>
      <c r="H190" s="33"/>
      <c r="I190" s="210"/>
      <c r="J190" s="210"/>
      <c r="K190" s="33"/>
      <c r="L190" s="33"/>
      <c r="M190" s="36"/>
      <c r="N190" s="211"/>
      <c r="O190" s="212"/>
      <c r="P190" s="68"/>
      <c r="Q190" s="68"/>
      <c r="R190" s="68"/>
      <c r="S190" s="68"/>
      <c r="T190" s="68"/>
      <c r="U190" s="68"/>
      <c r="V190" s="68"/>
      <c r="W190" s="68"/>
      <c r="X190" s="69"/>
      <c r="Y190" s="31"/>
      <c r="Z190" s="31"/>
      <c r="AA190" s="31"/>
      <c r="AB190" s="31"/>
      <c r="AC190" s="31"/>
      <c r="AD190" s="31"/>
      <c r="AE190" s="31"/>
      <c r="AT190" s="14" t="s">
        <v>174</v>
      </c>
      <c r="AU190" s="14" t="s">
        <v>81</v>
      </c>
    </row>
    <row r="191" spans="1:65" s="2" customFormat="1" ht="24.2" customHeight="1">
      <c r="A191" s="31"/>
      <c r="B191" s="32"/>
      <c r="C191" s="193" t="s">
        <v>317</v>
      </c>
      <c r="D191" s="193" t="s">
        <v>169</v>
      </c>
      <c r="E191" s="194" t="s">
        <v>333</v>
      </c>
      <c r="F191" s="195" t="s">
        <v>334</v>
      </c>
      <c r="G191" s="196" t="s">
        <v>202</v>
      </c>
      <c r="H191" s="197">
        <v>3</v>
      </c>
      <c r="I191" s="198"/>
      <c r="J191" s="198"/>
      <c r="K191" s="199">
        <f>ROUND(P191*H191,2)</f>
        <v>0</v>
      </c>
      <c r="L191" s="200"/>
      <c r="M191" s="36"/>
      <c r="N191" s="201" t="s">
        <v>1</v>
      </c>
      <c r="O191" s="202" t="s">
        <v>37</v>
      </c>
      <c r="P191" s="203">
        <f>I191+J191</f>
        <v>0</v>
      </c>
      <c r="Q191" s="203">
        <f>ROUND(I191*H191,2)</f>
        <v>0</v>
      </c>
      <c r="R191" s="203">
        <f>ROUND(J191*H191,2)</f>
        <v>0</v>
      </c>
      <c r="S191" s="68"/>
      <c r="T191" s="204">
        <f>S191*H191</f>
        <v>0</v>
      </c>
      <c r="U191" s="204">
        <v>0</v>
      </c>
      <c r="V191" s="204">
        <f>U191*H191</f>
        <v>0</v>
      </c>
      <c r="W191" s="204">
        <v>0</v>
      </c>
      <c r="X191" s="205">
        <f>W191*H191</f>
        <v>0</v>
      </c>
      <c r="Y191" s="31"/>
      <c r="Z191" s="31"/>
      <c r="AA191" s="31"/>
      <c r="AB191" s="31"/>
      <c r="AC191" s="31"/>
      <c r="AD191" s="31"/>
      <c r="AE191" s="31"/>
      <c r="AR191" s="206" t="s">
        <v>81</v>
      </c>
      <c r="AT191" s="206" t="s">
        <v>169</v>
      </c>
      <c r="AU191" s="206" t="s">
        <v>81</v>
      </c>
      <c r="AY191" s="14" t="s">
        <v>167</v>
      </c>
      <c r="BE191" s="207">
        <f>IF(O191="základní",K191,0)</f>
        <v>0</v>
      </c>
      <c r="BF191" s="207">
        <f>IF(O191="snížená",K191,0)</f>
        <v>0</v>
      </c>
      <c r="BG191" s="207">
        <f>IF(O191="zákl. přenesená",K191,0)</f>
        <v>0</v>
      </c>
      <c r="BH191" s="207">
        <f>IF(O191="sníž. přenesená",K191,0)</f>
        <v>0</v>
      </c>
      <c r="BI191" s="207">
        <f>IF(O191="nulová",K191,0)</f>
        <v>0</v>
      </c>
      <c r="BJ191" s="14" t="s">
        <v>81</v>
      </c>
      <c r="BK191" s="207">
        <f>ROUND(P191*H191,2)</f>
        <v>0</v>
      </c>
      <c r="BL191" s="14" t="s">
        <v>81</v>
      </c>
      <c r="BM191" s="206" t="s">
        <v>642</v>
      </c>
    </row>
    <row r="192" spans="1:65" s="2" customFormat="1" ht="58.5">
      <c r="A192" s="31"/>
      <c r="B192" s="32"/>
      <c r="C192" s="33"/>
      <c r="D192" s="208" t="s">
        <v>174</v>
      </c>
      <c r="E192" s="33"/>
      <c r="F192" s="209" t="s">
        <v>336</v>
      </c>
      <c r="G192" s="33"/>
      <c r="H192" s="33"/>
      <c r="I192" s="210"/>
      <c r="J192" s="210"/>
      <c r="K192" s="33"/>
      <c r="L192" s="33"/>
      <c r="M192" s="36"/>
      <c r="N192" s="211"/>
      <c r="O192" s="212"/>
      <c r="P192" s="68"/>
      <c r="Q192" s="68"/>
      <c r="R192" s="68"/>
      <c r="S192" s="68"/>
      <c r="T192" s="68"/>
      <c r="U192" s="68"/>
      <c r="V192" s="68"/>
      <c r="W192" s="68"/>
      <c r="X192" s="69"/>
      <c r="Y192" s="31"/>
      <c r="Z192" s="31"/>
      <c r="AA192" s="31"/>
      <c r="AB192" s="31"/>
      <c r="AC192" s="31"/>
      <c r="AD192" s="31"/>
      <c r="AE192" s="31"/>
      <c r="AT192" s="14" t="s">
        <v>174</v>
      </c>
      <c r="AU192" s="14" t="s">
        <v>81</v>
      </c>
    </row>
    <row r="193" spans="1:65" s="2" customFormat="1" ht="24.2" customHeight="1">
      <c r="A193" s="31"/>
      <c r="B193" s="32"/>
      <c r="C193" s="213" t="s">
        <v>322</v>
      </c>
      <c r="D193" s="213" t="s">
        <v>199</v>
      </c>
      <c r="E193" s="214" t="s">
        <v>343</v>
      </c>
      <c r="F193" s="215" t="s">
        <v>344</v>
      </c>
      <c r="G193" s="216" t="s">
        <v>172</v>
      </c>
      <c r="H193" s="217">
        <v>10</v>
      </c>
      <c r="I193" s="218"/>
      <c r="J193" s="219"/>
      <c r="K193" s="220">
        <f>ROUND(P193*H193,2)</f>
        <v>0</v>
      </c>
      <c r="L193" s="219"/>
      <c r="M193" s="221"/>
      <c r="N193" s="222" t="s">
        <v>1</v>
      </c>
      <c r="O193" s="202" t="s">
        <v>37</v>
      </c>
      <c r="P193" s="203">
        <f>I193+J193</f>
        <v>0</v>
      </c>
      <c r="Q193" s="203">
        <f>ROUND(I193*H193,2)</f>
        <v>0</v>
      </c>
      <c r="R193" s="203">
        <f>ROUND(J193*H193,2)</f>
        <v>0</v>
      </c>
      <c r="S193" s="68"/>
      <c r="T193" s="204">
        <f>S193*H193</f>
        <v>0</v>
      </c>
      <c r="U193" s="204">
        <v>0</v>
      </c>
      <c r="V193" s="204">
        <f>U193*H193</f>
        <v>0</v>
      </c>
      <c r="W193" s="204">
        <v>0</v>
      </c>
      <c r="X193" s="205">
        <f>W193*H193</f>
        <v>0</v>
      </c>
      <c r="Y193" s="31"/>
      <c r="Z193" s="31"/>
      <c r="AA193" s="31"/>
      <c r="AB193" s="31"/>
      <c r="AC193" s="31"/>
      <c r="AD193" s="31"/>
      <c r="AE193" s="31"/>
      <c r="AR193" s="206" t="s">
        <v>218</v>
      </c>
      <c r="AT193" s="206" t="s">
        <v>199</v>
      </c>
      <c r="AU193" s="206" t="s">
        <v>81</v>
      </c>
      <c r="AY193" s="14" t="s">
        <v>167</v>
      </c>
      <c r="BE193" s="207">
        <f>IF(O193="základní",K193,0)</f>
        <v>0</v>
      </c>
      <c r="BF193" s="207">
        <f>IF(O193="snížená",K193,0)</f>
        <v>0</v>
      </c>
      <c r="BG193" s="207">
        <f>IF(O193="zákl. přenesená",K193,0)</f>
        <v>0</v>
      </c>
      <c r="BH193" s="207">
        <f>IF(O193="sníž. přenesená",K193,0)</f>
        <v>0</v>
      </c>
      <c r="BI193" s="207">
        <f>IF(O193="nulová",K193,0)</f>
        <v>0</v>
      </c>
      <c r="BJ193" s="14" t="s">
        <v>81</v>
      </c>
      <c r="BK193" s="207">
        <f>ROUND(P193*H193,2)</f>
        <v>0</v>
      </c>
      <c r="BL193" s="14" t="s">
        <v>218</v>
      </c>
      <c r="BM193" s="206" t="s">
        <v>643</v>
      </c>
    </row>
    <row r="194" spans="1:65" s="2" customFormat="1" ht="19.5">
      <c r="A194" s="31"/>
      <c r="B194" s="32"/>
      <c r="C194" s="33"/>
      <c r="D194" s="208" t="s">
        <v>174</v>
      </c>
      <c r="E194" s="33"/>
      <c r="F194" s="209" t="s">
        <v>344</v>
      </c>
      <c r="G194" s="33"/>
      <c r="H194" s="33"/>
      <c r="I194" s="210"/>
      <c r="J194" s="210"/>
      <c r="K194" s="33"/>
      <c r="L194" s="33"/>
      <c r="M194" s="36"/>
      <c r="N194" s="211"/>
      <c r="O194" s="212"/>
      <c r="P194" s="68"/>
      <c r="Q194" s="68"/>
      <c r="R194" s="68"/>
      <c r="S194" s="68"/>
      <c r="T194" s="68"/>
      <c r="U194" s="68"/>
      <c r="V194" s="68"/>
      <c r="W194" s="68"/>
      <c r="X194" s="69"/>
      <c r="Y194" s="31"/>
      <c r="Z194" s="31"/>
      <c r="AA194" s="31"/>
      <c r="AB194" s="31"/>
      <c r="AC194" s="31"/>
      <c r="AD194" s="31"/>
      <c r="AE194" s="31"/>
      <c r="AT194" s="14" t="s">
        <v>174</v>
      </c>
      <c r="AU194" s="14" t="s">
        <v>81</v>
      </c>
    </row>
    <row r="195" spans="1:65" s="2" customFormat="1" ht="24.2" customHeight="1">
      <c r="A195" s="31"/>
      <c r="B195" s="32"/>
      <c r="C195" s="213" t="s">
        <v>327</v>
      </c>
      <c r="D195" s="213" t="s">
        <v>199</v>
      </c>
      <c r="E195" s="214" t="s">
        <v>347</v>
      </c>
      <c r="F195" s="215" t="s">
        <v>348</v>
      </c>
      <c r="G195" s="216" t="s">
        <v>172</v>
      </c>
      <c r="H195" s="217">
        <v>10</v>
      </c>
      <c r="I195" s="218"/>
      <c r="J195" s="219"/>
      <c r="K195" s="220">
        <f>ROUND(P195*H195,2)</f>
        <v>0</v>
      </c>
      <c r="L195" s="219"/>
      <c r="M195" s="221"/>
      <c r="N195" s="222" t="s">
        <v>1</v>
      </c>
      <c r="O195" s="202" t="s">
        <v>37</v>
      </c>
      <c r="P195" s="203">
        <f>I195+J195</f>
        <v>0</v>
      </c>
      <c r="Q195" s="203">
        <f>ROUND(I195*H195,2)</f>
        <v>0</v>
      </c>
      <c r="R195" s="203">
        <f>ROUND(J195*H195,2)</f>
        <v>0</v>
      </c>
      <c r="S195" s="68"/>
      <c r="T195" s="204">
        <f>S195*H195</f>
        <v>0</v>
      </c>
      <c r="U195" s="204">
        <v>0</v>
      </c>
      <c r="V195" s="204">
        <f>U195*H195</f>
        <v>0</v>
      </c>
      <c r="W195" s="204">
        <v>0</v>
      </c>
      <c r="X195" s="205">
        <f>W195*H195</f>
        <v>0</v>
      </c>
      <c r="Y195" s="31"/>
      <c r="Z195" s="31"/>
      <c r="AA195" s="31"/>
      <c r="AB195" s="31"/>
      <c r="AC195" s="31"/>
      <c r="AD195" s="31"/>
      <c r="AE195" s="31"/>
      <c r="AR195" s="206" t="s">
        <v>83</v>
      </c>
      <c r="AT195" s="206" t="s">
        <v>199</v>
      </c>
      <c r="AU195" s="206" t="s">
        <v>81</v>
      </c>
      <c r="AY195" s="14" t="s">
        <v>167</v>
      </c>
      <c r="BE195" s="207">
        <f>IF(O195="základní",K195,0)</f>
        <v>0</v>
      </c>
      <c r="BF195" s="207">
        <f>IF(O195="snížená",K195,0)</f>
        <v>0</v>
      </c>
      <c r="BG195" s="207">
        <f>IF(O195="zákl. přenesená",K195,0)</f>
        <v>0</v>
      </c>
      <c r="BH195" s="207">
        <f>IF(O195="sníž. přenesená",K195,0)</f>
        <v>0</v>
      </c>
      <c r="BI195" s="207">
        <f>IF(O195="nulová",K195,0)</f>
        <v>0</v>
      </c>
      <c r="BJ195" s="14" t="s">
        <v>81</v>
      </c>
      <c r="BK195" s="207">
        <f>ROUND(P195*H195,2)</f>
        <v>0</v>
      </c>
      <c r="BL195" s="14" t="s">
        <v>81</v>
      </c>
      <c r="BM195" s="206" t="s">
        <v>644</v>
      </c>
    </row>
    <row r="196" spans="1:65" s="2" customFormat="1" ht="19.5">
      <c r="A196" s="31"/>
      <c r="B196" s="32"/>
      <c r="C196" s="33"/>
      <c r="D196" s="208" t="s">
        <v>174</v>
      </c>
      <c r="E196" s="33"/>
      <c r="F196" s="209" t="s">
        <v>348</v>
      </c>
      <c r="G196" s="33"/>
      <c r="H196" s="33"/>
      <c r="I196" s="210"/>
      <c r="J196" s="210"/>
      <c r="K196" s="33"/>
      <c r="L196" s="33"/>
      <c r="M196" s="36"/>
      <c r="N196" s="211"/>
      <c r="O196" s="212"/>
      <c r="P196" s="68"/>
      <c r="Q196" s="68"/>
      <c r="R196" s="68"/>
      <c r="S196" s="68"/>
      <c r="T196" s="68"/>
      <c r="U196" s="68"/>
      <c r="V196" s="68"/>
      <c r="W196" s="68"/>
      <c r="X196" s="69"/>
      <c r="Y196" s="31"/>
      <c r="Z196" s="31"/>
      <c r="AA196" s="31"/>
      <c r="AB196" s="31"/>
      <c r="AC196" s="31"/>
      <c r="AD196" s="31"/>
      <c r="AE196" s="31"/>
      <c r="AT196" s="14" t="s">
        <v>174</v>
      </c>
      <c r="AU196" s="14" t="s">
        <v>81</v>
      </c>
    </row>
    <row r="197" spans="1:65" s="2" customFormat="1" ht="24.2" customHeight="1">
      <c r="A197" s="31"/>
      <c r="B197" s="32"/>
      <c r="C197" s="213" t="s">
        <v>332</v>
      </c>
      <c r="D197" s="213" t="s">
        <v>199</v>
      </c>
      <c r="E197" s="214" t="s">
        <v>351</v>
      </c>
      <c r="F197" s="215" t="s">
        <v>352</v>
      </c>
      <c r="G197" s="216" t="s">
        <v>172</v>
      </c>
      <c r="H197" s="217">
        <v>6</v>
      </c>
      <c r="I197" s="218"/>
      <c r="J197" s="219"/>
      <c r="K197" s="220">
        <f>ROUND(P197*H197,2)</f>
        <v>0</v>
      </c>
      <c r="L197" s="219"/>
      <c r="M197" s="221"/>
      <c r="N197" s="222" t="s">
        <v>1</v>
      </c>
      <c r="O197" s="202" t="s">
        <v>37</v>
      </c>
      <c r="P197" s="203">
        <f>I197+J197</f>
        <v>0</v>
      </c>
      <c r="Q197" s="203">
        <f>ROUND(I197*H197,2)</f>
        <v>0</v>
      </c>
      <c r="R197" s="203">
        <f>ROUND(J197*H197,2)</f>
        <v>0</v>
      </c>
      <c r="S197" s="68"/>
      <c r="T197" s="204">
        <f>S197*H197</f>
        <v>0</v>
      </c>
      <c r="U197" s="204">
        <v>0</v>
      </c>
      <c r="V197" s="204">
        <f>U197*H197</f>
        <v>0</v>
      </c>
      <c r="W197" s="204">
        <v>0</v>
      </c>
      <c r="X197" s="205">
        <f>W197*H197</f>
        <v>0</v>
      </c>
      <c r="Y197" s="31"/>
      <c r="Z197" s="31"/>
      <c r="AA197" s="31"/>
      <c r="AB197" s="31"/>
      <c r="AC197" s="31"/>
      <c r="AD197" s="31"/>
      <c r="AE197" s="31"/>
      <c r="AR197" s="206" t="s">
        <v>83</v>
      </c>
      <c r="AT197" s="206" t="s">
        <v>199</v>
      </c>
      <c r="AU197" s="206" t="s">
        <v>81</v>
      </c>
      <c r="AY197" s="14" t="s">
        <v>167</v>
      </c>
      <c r="BE197" s="207">
        <f>IF(O197="základní",K197,0)</f>
        <v>0</v>
      </c>
      <c r="BF197" s="207">
        <f>IF(O197="snížená",K197,0)</f>
        <v>0</v>
      </c>
      <c r="BG197" s="207">
        <f>IF(O197="zákl. přenesená",K197,0)</f>
        <v>0</v>
      </c>
      <c r="BH197" s="207">
        <f>IF(O197="sníž. přenesená",K197,0)</f>
        <v>0</v>
      </c>
      <c r="BI197" s="207">
        <f>IF(O197="nulová",K197,0)</f>
        <v>0</v>
      </c>
      <c r="BJ197" s="14" t="s">
        <v>81</v>
      </c>
      <c r="BK197" s="207">
        <f>ROUND(P197*H197,2)</f>
        <v>0</v>
      </c>
      <c r="BL197" s="14" t="s">
        <v>81</v>
      </c>
      <c r="BM197" s="206" t="s">
        <v>645</v>
      </c>
    </row>
    <row r="198" spans="1:65" s="2" customFormat="1" ht="19.5">
      <c r="A198" s="31"/>
      <c r="B198" s="32"/>
      <c r="C198" s="33"/>
      <c r="D198" s="208" t="s">
        <v>174</v>
      </c>
      <c r="E198" s="33"/>
      <c r="F198" s="209" t="s">
        <v>352</v>
      </c>
      <c r="G198" s="33"/>
      <c r="H198" s="33"/>
      <c r="I198" s="210"/>
      <c r="J198" s="210"/>
      <c r="K198" s="33"/>
      <c r="L198" s="33"/>
      <c r="M198" s="36"/>
      <c r="N198" s="211"/>
      <c r="O198" s="212"/>
      <c r="P198" s="68"/>
      <c r="Q198" s="68"/>
      <c r="R198" s="68"/>
      <c r="S198" s="68"/>
      <c r="T198" s="68"/>
      <c r="U198" s="68"/>
      <c r="V198" s="68"/>
      <c r="W198" s="68"/>
      <c r="X198" s="69"/>
      <c r="Y198" s="31"/>
      <c r="Z198" s="31"/>
      <c r="AA198" s="31"/>
      <c r="AB198" s="31"/>
      <c r="AC198" s="31"/>
      <c r="AD198" s="31"/>
      <c r="AE198" s="31"/>
      <c r="AT198" s="14" t="s">
        <v>174</v>
      </c>
      <c r="AU198" s="14" t="s">
        <v>81</v>
      </c>
    </row>
    <row r="199" spans="1:65" s="2" customFormat="1" ht="24.2" customHeight="1">
      <c r="A199" s="31"/>
      <c r="B199" s="32"/>
      <c r="C199" s="213" t="s">
        <v>337</v>
      </c>
      <c r="D199" s="213" t="s">
        <v>199</v>
      </c>
      <c r="E199" s="214" t="s">
        <v>359</v>
      </c>
      <c r="F199" s="215" t="s">
        <v>360</v>
      </c>
      <c r="G199" s="216" t="s">
        <v>172</v>
      </c>
      <c r="H199" s="217">
        <v>35</v>
      </c>
      <c r="I199" s="218"/>
      <c r="J199" s="219"/>
      <c r="K199" s="220">
        <f>ROUND(P199*H199,2)</f>
        <v>0</v>
      </c>
      <c r="L199" s="219"/>
      <c r="M199" s="221"/>
      <c r="N199" s="222" t="s">
        <v>1</v>
      </c>
      <c r="O199" s="202" t="s">
        <v>37</v>
      </c>
      <c r="P199" s="203">
        <f>I199+J199</f>
        <v>0</v>
      </c>
      <c r="Q199" s="203">
        <f>ROUND(I199*H199,2)</f>
        <v>0</v>
      </c>
      <c r="R199" s="203">
        <f>ROUND(J199*H199,2)</f>
        <v>0</v>
      </c>
      <c r="S199" s="68"/>
      <c r="T199" s="204">
        <f>S199*H199</f>
        <v>0</v>
      </c>
      <c r="U199" s="204">
        <v>0</v>
      </c>
      <c r="V199" s="204">
        <f>U199*H199</f>
        <v>0</v>
      </c>
      <c r="W199" s="204">
        <v>0</v>
      </c>
      <c r="X199" s="205">
        <f>W199*H199</f>
        <v>0</v>
      </c>
      <c r="Y199" s="31"/>
      <c r="Z199" s="31"/>
      <c r="AA199" s="31"/>
      <c r="AB199" s="31"/>
      <c r="AC199" s="31"/>
      <c r="AD199" s="31"/>
      <c r="AE199" s="31"/>
      <c r="AR199" s="206" t="s">
        <v>83</v>
      </c>
      <c r="AT199" s="206" t="s">
        <v>199</v>
      </c>
      <c r="AU199" s="206" t="s">
        <v>81</v>
      </c>
      <c r="AY199" s="14" t="s">
        <v>167</v>
      </c>
      <c r="BE199" s="207">
        <f>IF(O199="základní",K199,0)</f>
        <v>0</v>
      </c>
      <c r="BF199" s="207">
        <f>IF(O199="snížená",K199,0)</f>
        <v>0</v>
      </c>
      <c r="BG199" s="207">
        <f>IF(O199="zákl. přenesená",K199,0)</f>
        <v>0</v>
      </c>
      <c r="BH199" s="207">
        <f>IF(O199="sníž. přenesená",K199,0)</f>
        <v>0</v>
      </c>
      <c r="BI199" s="207">
        <f>IF(O199="nulová",K199,0)</f>
        <v>0</v>
      </c>
      <c r="BJ199" s="14" t="s">
        <v>81</v>
      </c>
      <c r="BK199" s="207">
        <f>ROUND(P199*H199,2)</f>
        <v>0</v>
      </c>
      <c r="BL199" s="14" t="s">
        <v>81</v>
      </c>
      <c r="BM199" s="206" t="s">
        <v>646</v>
      </c>
    </row>
    <row r="200" spans="1:65" s="2" customFormat="1" ht="19.5">
      <c r="A200" s="31"/>
      <c r="B200" s="32"/>
      <c r="C200" s="33"/>
      <c r="D200" s="208" t="s">
        <v>174</v>
      </c>
      <c r="E200" s="33"/>
      <c r="F200" s="209" t="s">
        <v>360</v>
      </c>
      <c r="G200" s="33"/>
      <c r="H200" s="33"/>
      <c r="I200" s="210"/>
      <c r="J200" s="210"/>
      <c r="K200" s="33"/>
      <c r="L200" s="33"/>
      <c r="M200" s="36"/>
      <c r="N200" s="211"/>
      <c r="O200" s="212"/>
      <c r="P200" s="68"/>
      <c r="Q200" s="68"/>
      <c r="R200" s="68"/>
      <c r="S200" s="68"/>
      <c r="T200" s="68"/>
      <c r="U200" s="68"/>
      <c r="V200" s="68"/>
      <c r="W200" s="68"/>
      <c r="X200" s="69"/>
      <c r="Y200" s="31"/>
      <c r="Z200" s="31"/>
      <c r="AA200" s="31"/>
      <c r="AB200" s="31"/>
      <c r="AC200" s="31"/>
      <c r="AD200" s="31"/>
      <c r="AE200" s="31"/>
      <c r="AT200" s="14" t="s">
        <v>174</v>
      </c>
      <c r="AU200" s="14" t="s">
        <v>81</v>
      </c>
    </row>
    <row r="201" spans="1:65" s="2" customFormat="1" ht="49.15" customHeight="1">
      <c r="A201" s="31"/>
      <c r="B201" s="32"/>
      <c r="C201" s="213" t="s">
        <v>342</v>
      </c>
      <c r="D201" s="213" t="s">
        <v>199</v>
      </c>
      <c r="E201" s="214" t="s">
        <v>363</v>
      </c>
      <c r="F201" s="215" t="s">
        <v>364</v>
      </c>
      <c r="G201" s="216" t="s">
        <v>202</v>
      </c>
      <c r="H201" s="217">
        <v>11</v>
      </c>
      <c r="I201" s="218"/>
      <c r="J201" s="219"/>
      <c r="K201" s="220">
        <f>ROUND(P201*H201,2)</f>
        <v>0</v>
      </c>
      <c r="L201" s="219"/>
      <c r="M201" s="221"/>
      <c r="N201" s="222" t="s">
        <v>1</v>
      </c>
      <c r="O201" s="202" t="s">
        <v>37</v>
      </c>
      <c r="P201" s="203">
        <f>I201+J201</f>
        <v>0</v>
      </c>
      <c r="Q201" s="203">
        <f>ROUND(I201*H201,2)</f>
        <v>0</v>
      </c>
      <c r="R201" s="203">
        <f>ROUND(J201*H201,2)</f>
        <v>0</v>
      </c>
      <c r="S201" s="68"/>
      <c r="T201" s="204">
        <f>S201*H201</f>
        <v>0</v>
      </c>
      <c r="U201" s="204">
        <v>0</v>
      </c>
      <c r="V201" s="204">
        <f>U201*H201</f>
        <v>0</v>
      </c>
      <c r="W201" s="204">
        <v>0</v>
      </c>
      <c r="X201" s="205">
        <f>W201*H201</f>
        <v>0</v>
      </c>
      <c r="Y201" s="31"/>
      <c r="Z201" s="31"/>
      <c r="AA201" s="31"/>
      <c r="AB201" s="31"/>
      <c r="AC201" s="31"/>
      <c r="AD201" s="31"/>
      <c r="AE201" s="31"/>
      <c r="AR201" s="206" t="s">
        <v>83</v>
      </c>
      <c r="AT201" s="206" t="s">
        <v>199</v>
      </c>
      <c r="AU201" s="206" t="s">
        <v>81</v>
      </c>
      <c r="AY201" s="14" t="s">
        <v>167</v>
      </c>
      <c r="BE201" s="207">
        <f>IF(O201="základní",K201,0)</f>
        <v>0</v>
      </c>
      <c r="BF201" s="207">
        <f>IF(O201="snížená",K201,0)</f>
        <v>0</v>
      </c>
      <c r="BG201" s="207">
        <f>IF(O201="zákl. přenesená",K201,0)</f>
        <v>0</v>
      </c>
      <c r="BH201" s="207">
        <f>IF(O201="sníž. přenesená",K201,0)</f>
        <v>0</v>
      </c>
      <c r="BI201" s="207">
        <f>IF(O201="nulová",K201,0)</f>
        <v>0</v>
      </c>
      <c r="BJ201" s="14" t="s">
        <v>81</v>
      </c>
      <c r="BK201" s="207">
        <f>ROUND(P201*H201,2)</f>
        <v>0</v>
      </c>
      <c r="BL201" s="14" t="s">
        <v>81</v>
      </c>
      <c r="BM201" s="206" t="s">
        <v>647</v>
      </c>
    </row>
    <row r="202" spans="1:65" s="2" customFormat="1" ht="29.25">
      <c r="A202" s="31"/>
      <c r="B202" s="32"/>
      <c r="C202" s="33"/>
      <c r="D202" s="208" t="s">
        <v>174</v>
      </c>
      <c r="E202" s="33"/>
      <c r="F202" s="209" t="s">
        <v>364</v>
      </c>
      <c r="G202" s="33"/>
      <c r="H202" s="33"/>
      <c r="I202" s="210"/>
      <c r="J202" s="210"/>
      <c r="K202" s="33"/>
      <c r="L202" s="33"/>
      <c r="M202" s="36"/>
      <c r="N202" s="211"/>
      <c r="O202" s="212"/>
      <c r="P202" s="68"/>
      <c r="Q202" s="68"/>
      <c r="R202" s="68"/>
      <c r="S202" s="68"/>
      <c r="T202" s="68"/>
      <c r="U202" s="68"/>
      <c r="V202" s="68"/>
      <c r="W202" s="68"/>
      <c r="X202" s="69"/>
      <c r="Y202" s="31"/>
      <c r="Z202" s="31"/>
      <c r="AA202" s="31"/>
      <c r="AB202" s="31"/>
      <c r="AC202" s="31"/>
      <c r="AD202" s="31"/>
      <c r="AE202" s="31"/>
      <c r="AT202" s="14" t="s">
        <v>174</v>
      </c>
      <c r="AU202" s="14" t="s">
        <v>81</v>
      </c>
    </row>
    <row r="203" spans="1:65" s="2" customFormat="1" ht="24.2" customHeight="1">
      <c r="A203" s="31"/>
      <c r="B203" s="32"/>
      <c r="C203" s="193" t="s">
        <v>346</v>
      </c>
      <c r="D203" s="193" t="s">
        <v>169</v>
      </c>
      <c r="E203" s="194" t="s">
        <v>648</v>
      </c>
      <c r="F203" s="195" t="s">
        <v>649</v>
      </c>
      <c r="G203" s="196" t="s">
        <v>202</v>
      </c>
      <c r="H203" s="197">
        <v>10</v>
      </c>
      <c r="I203" s="198"/>
      <c r="J203" s="198"/>
      <c r="K203" s="199">
        <f>ROUND(P203*H203,2)</f>
        <v>0</v>
      </c>
      <c r="L203" s="200"/>
      <c r="M203" s="36"/>
      <c r="N203" s="201" t="s">
        <v>1</v>
      </c>
      <c r="O203" s="202" t="s">
        <v>37</v>
      </c>
      <c r="P203" s="203">
        <f>I203+J203</f>
        <v>0</v>
      </c>
      <c r="Q203" s="203">
        <f>ROUND(I203*H203,2)</f>
        <v>0</v>
      </c>
      <c r="R203" s="203">
        <f>ROUND(J203*H203,2)</f>
        <v>0</v>
      </c>
      <c r="S203" s="68"/>
      <c r="T203" s="204">
        <f>S203*H203</f>
        <v>0</v>
      </c>
      <c r="U203" s="204">
        <v>0</v>
      </c>
      <c r="V203" s="204">
        <f>U203*H203</f>
        <v>0</v>
      </c>
      <c r="W203" s="204">
        <v>0</v>
      </c>
      <c r="X203" s="205">
        <f>W203*H203</f>
        <v>0</v>
      </c>
      <c r="Y203" s="31"/>
      <c r="Z203" s="31"/>
      <c r="AA203" s="31"/>
      <c r="AB203" s="31"/>
      <c r="AC203" s="31"/>
      <c r="AD203" s="31"/>
      <c r="AE203" s="31"/>
      <c r="AR203" s="206" t="s">
        <v>81</v>
      </c>
      <c r="AT203" s="206" t="s">
        <v>169</v>
      </c>
      <c r="AU203" s="206" t="s">
        <v>81</v>
      </c>
      <c r="AY203" s="14" t="s">
        <v>167</v>
      </c>
      <c r="BE203" s="207">
        <f>IF(O203="základní",K203,0)</f>
        <v>0</v>
      </c>
      <c r="BF203" s="207">
        <f>IF(O203="snížená",K203,0)</f>
        <v>0</v>
      </c>
      <c r="BG203" s="207">
        <f>IF(O203="zákl. přenesená",K203,0)</f>
        <v>0</v>
      </c>
      <c r="BH203" s="207">
        <f>IF(O203="sníž. přenesená",K203,0)</f>
        <v>0</v>
      </c>
      <c r="BI203" s="207">
        <f>IF(O203="nulová",K203,0)</f>
        <v>0</v>
      </c>
      <c r="BJ203" s="14" t="s">
        <v>81</v>
      </c>
      <c r="BK203" s="207">
        <f>ROUND(P203*H203,2)</f>
        <v>0</v>
      </c>
      <c r="BL203" s="14" t="s">
        <v>81</v>
      </c>
      <c r="BM203" s="206" t="s">
        <v>650</v>
      </c>
    </row>
    <row r="204" spans="1:65" s="2" customFormat="1" ht="58.5">
      <c r="A204" s="31"/>
      <c r="B204" s="32"/>
      <c r="C204" s="33"/>
      <c r="D204" s="208" t="s">
        <v>174</v>
      </c>
      <c r="E204" s="33"/>
      <c r="F204" s="209" t="s">
        <v>651</v>
      </c>
      <c r="G204" s="33"/>
      <c r="H204" s="33"/>
      <c r="I204" s="210"/>
      <c r="J204" s="210"/>
      <c r="K204" s="33"/>
      <c r="L204" s="33"/>
      <c r="M204" s="36"/>
      <c r="N204" s="211"/>
      <c r="O204" s="212"/>
      <c r="P204" s="68"/>
      <c r="Q204" s="68"/>
      <c r="R204" s="68"/>
      <c r="S204" s="68"/>
      <c r="T204" s="68"/>
      <c r="U204" s="68"/>
      <c r="V204" s="68"/>
      <c r="W204" s="68"/>
      <c r="X204" s="69"/>
      <c r="Y204" s="31"/>
      <c r="Z204" s="31"/>
      <c r="AA204" s="31"/>
      <c r="AB204" s="31"/>
      <c r="AC204" s="31"/>
      <c r="AD204" s="31"/>
      <c r="AE204" s="31"/>
      <c r="AT204" s="14" t="s">
        <v>174</v>
      </c>
      <c r="AU204" s="14" t="s">
        <v>81</v>
      </c>
    </row>
    <row r="205" spans="1:65" s="2" customFormat="1" ht="24.2" customHeight="1">
      <c r="A205" s="31"/>
      <c r="B205" s="32"/>
      <c r="C205" s="193" t="s">
        <v>350</v>
      </c>
      <c r="D205" s="193" t="s">
        <v>169</v>
      </c>
      <c r="E205" s="194" t="s">
        <v>652</v>
      </c>
      <c r="F205" s="195" t="s">
        <v>653</v>
      </c>
      <c r="G205" s="196" t="s">
        <v>202</v>
      </c>
      <c r="H205" s="197">
        <v>3</v>
      </c>
      <c r="I205" s="198"/>
      <c r="J205" s="198"/>
      <c r="K205" s="199">
        <f>ROUND(P205*H205,2)</f>
        <v>0</v>
      </c>
      <c r="L205" s="200"/>
      <c r="M205" s="36"/>
      <c r="N205" s="201" t="s">
        <v>1</v>
      </c>
      <c r="O205" s="202" t="s">
        <v>37</v>
      </c>
      <c r="P205" s="203">
        <f>I205+J205</f>
        <v>0</v>
      </c>
      <c r="Q205" s="203">
        <f>ROUND(I205*H205,2)</f>
        <v>0</v>
      </c>
      <c r="R205" s="203">
        <f>ROUND(J205*H205,2)</f>
        <v>0</v>
      </c>
      <c r="S205" s="68"/>
      <c r="T205" s="204">
        <f>S205*H205</f>
        <v>0</v>
      </c>
      <c r="U205" s="204">
        <v>0</v>
      </c>
      <c r="V205" s="204">
        <f>U205*H205</f>
        <v>0</v>
      </c>
      <c r="W205" s="204">
        <v>0</v>
      </c>
      <c r="X205" s="205">
        <f>W205*H205</f>
        <v>0</v>
      </c>
      <c r="Y205" s="31"/>
      <c r="Z205" s="31"/>
      <c r="AA205" s="31"/>
      <c r="AB205" s="31"/>
      <c r="AC205" s="31"/>
      <c r="AD205" s="31"/>
      <c r="AE205" s="31"/>
      <c r="AR205" s="206" t="s">
        <v>81</v>
      </c>
      <c r="AT205" s="206" t="s">
        <v>169</v>
      </c>
      <c r="AU205" s="206" t="s">
        <v>81</v>
      </c>
      <c r="AY205" s="14" t="s">
        <v>167</v>
      </c>
      <c r="BE205" s="207">
        <f>IF(O205="základní",K205,0)</f>
        <v>0</v>
      </c>
      <c r="BF205" s="207">
        <f>IF(O205="snížená",K205,0)</f>
        <v>0</v>
      </c>
      <c r="BG205" s="207">
        <f>IF(O205="zákl. přenesená",K205,0)</f>
        <v>0</v>
      </c>
      <c r="BH205" s="207">
        <f>IF(O205="sníž. přenesená",K205,0)</f>
        <v>0</v>
      </c>
      <c r="BI205" s="207">
        <f>IF(O205="nulová",K205,0)</f>
        <v>0</v>
      </c>
      <c r="BJ205" s="14" t="s">
        <v>81</v>
      </c>
      <c r="BK205" s="207">
        <f>ROUND(P205*H205,2)</f>
        <v>0</v>
      </c>
      <c r="BL205" s="14" t="s">
        <v>81</v>
      </c>
      <c r="BM205" s="206" t="s">
        <v>654</v>
      </c>
    </row>
    <row r="206" spans="1:65" s="2" customFormat="1" ht="58.5">
      <c r="A206" s="31"/>
      <c r="B206" s="32"/>
      <c r="C206" s="33"/>
      <c r="D206" s="208" t="s">
        <v>174</v>
      </c>
      <c r="E206" s="33"/>
      <c r="F206" s="209" t="s">
        <v>655</v>
      </c>
      <c r="G206" s="33"/>
      <c r="H206" s="33"/>
      <c r="I206" s="210"/>
      <c r="J206" s="210"/>
      <c r="K206" s="33"/>
      <c r="L206" s="33"/>
      <c r="M206" s="36"/>
      <c r="N206" s="211"/>
      <c r="O206" s="212"/>
      <c r="P206" s="68"/>
      <c r="Q206" s="68"/>
      <c r="R206" s="68"/>
      <c r="S206" s="68"/>
      <c r="T206" s="68"/>
      <c r="U206" s="68"/>
      <c r="V206" s="68"/>
      <c r="W206" s="68"/>
      <c r="X206" s="69"/>
      <c r="Y206" s="31"/>
      <c r="Z206" s="31"/>
      <c r="AA206" s="31"/>
      <c r="AB206" s="31"/>
      <c r="AC206" s="31"/>
      <c r="AD206" s="31"/>
      <c r="AE206" s="31"/>
      <c r="AT206" s="14" t="s">
        <v>174</v>
      </c>
      <c r="AU206" s="14" t="s">
        <v>81</v>
      </c>
    </row>
    <row r="207" spans="1:65" s="2" customFormat="1" ht="37.9" customHeight="1">
      <c r="A207" s="31"/>
      <c r="B207" s="32"/>
      <c r="C207" s="193" t="s">
        <v>354</v>
      </c>
      <c r="D207" s="193" t="s">
        <v>169</v>
      </c>
      <c r="E207" s="194" t="s">
        <v>372</v>
      </c>
      <c r="F207" s="195" t="s">
        <v>373</v>
      </c>
      <c r="G207" s="196" t="s">
        <v>202</v>
      </c>
      <c r="H207" s="197">
        <v>1</v>
      </c>
      <c r="I207" s="198"/>
      <c r="J207" s="198"/>
      <c r="K207" s="199">
        <f>ROUND(P207*H207,2)</f>
        <v>0</v>
      </c>
      <c r="L207" s="200"/>
      <c r="M207" s="36"/>
      <c r="N207" s="201" t="s">
        <v>1</v>
      </c>
      <c r="O207" s="202" t="s">
        <v>37</v>
      </c>
      <c r="P207" s="203">
        <f>I207+J207</f>
        <v>0</v>
      </c>
      <c r="Q207" s="203">
        <f>ROUND(I207*H207,2)</f>
        <v>0</v>
      </c>
      <c r="R207" s="203">
        <f>ROUND(J207*H207,2)</f>
        <v>0</v>
      </c>
      <c r="S207" s="68"/>
      <c r="T207" s="204">
        <f>S207*H207</f>
        <v>0</v>
      </c>
      <c r="U207" s="204">
        <v>0</v>
      </c>
      <c r="V207" s="204">
        <f>U207*H207</f>
        <v>0</v>
      </c>
      <c r="W207" s="204">
        <v>0</v>
      </c>
      <c r="X207" s="205">
        <f>W207*H207</f>
        <v>0</v>
      </c>
      <c r="Y207" s="31"/>
      <c r="Z207" s="31"/>
      <c r="AA207" s="31"/>
      <c r="AB207" s="31"/>
      <c r="AC207" s="31"/>
      <c r="AD207" s="31"/>
      <c r="AE207" s="31"/>
      <c r="AR207" s="206" t="s">
        <v>81</v>
      </c>
      <c r="AT207" s="206" t="s">
        <v>169</v>
      </c>
      <c r="AU207" s="206" t="s">
        <v>81</v>
      </c>
      <c r="AY207" s="14" t="s">
        <v>167</v>
      </c>
      <c r="BE207" s="207">
        <f>IF(O207="základní",K207,0)</f>
        <v>0</v>
      </c>
      <c r="BF207" s="207">
        <f>IF(O207="snížená",K207,0)</f>
        <v>0</v>
      </c>
      <c r="BG207" s="207">
        <f>IF(O207="zákl. přenesená",K207,0)</f>
        <v>0</v>
      </c>
      <c r="BH207" s="207">
        <f>IF(O207="sníž. přenesená",K207,0)</f>
        <v>0</v>
      </c>
      <c r="BI207" s="207">
        <f>IF(O207="nulová",K207,0)</f>
        <v>0</v>
      </c>
      <c r="BJ207" s="14" t="s">
        <v>81</v>
      </c>
      <c r="BK207" s="207">
        <f>ROUND(P207*H207,2)</f>
        <v>0</v>
      </c>
      <c r="BL207" s="14" t="s">
        <v>81</v>
      </c>
      <c r="BM207" s="206" t="s">
        <v>656</v>
      </c>
    </row>
    <row r="208" spans="1:65" s="2" customFormat="1" ht="48.75">
      <c r="A208" s="31"/>
      <c r="B208" s="32"/>
      <c r="C208" s="33"/>
      <c r="D208" s="208" t="s">
        <v>174</v>
      </c>
      <c r="E208" s="33"/>
      <c r="F208" s="209" t="s">
        <v>375</v>
      </c>
      <c r="G208" s="33"/>
      <c r="H208" s="33"/>
      <c r="I208" s="210"/>
      <c r="J208" s="210"/>
      <c r="K208" s="33"/>
      <c r="L208" s="33"/>
      <c r="M208" s="36"/>
      <c r="N208" s="211"/>
      <c r="O208" s="212"/>
      <c r="P208" s="68"/>
      <c r="Q208" s="68"/>
      <c r="R208" s="68"/>
      <c r="S208" s="68"/>
      <c r="T208" s="68"/>
      <c r="U208" s="68"/>
      <c r="V208" s="68"/>
      <c r="W208" s="68"/>
      <c r="X208" s="69"/>
      <c r="Y208" s="31"/>
      <c r="Z208" s="31"/>
      <c r="AA208" s="31"/>
      <c r="AB208" s="31"/>
      <c r="AC208" s="31"/>
      <c r="AD208" s="31"/>
      <c r="AE208" s="31"/>
      <c r="AT208" s="14" t="s">
        <v>174</v>
      </c>
      <c r="AU208" s="14" t="s">
        <v>81</v>
      </c>
    </row>
    <row r="209" spans="1:65" s="2" customFormat="1" ht="37.9" customHeight="1">
      <c r="A209" s="31"/>
      <c r="B209" s="32"/>
      <c r="C209" s="193" t="s">
        <v>358</v>
      </c>
      <c r="D209" s="193" t="s">
        <v>169</v>
      </c>
      <c r="E209" s="194" t="s">
        <v>377</v>
      </c>
      <c r="F209" s="195" t="s">
        <v>378</v>
      </c>
      <c r="G209" s="196" t="s">
        <v>202</v>
      </c>
      <c r="H209" s="197">
        <v>1</v>
      </c>
      <c r="I209" s="198"/>
      <c r="J209" s="198"/>
      <c r="K209" s="199">
        <f>ROUND(P209*H209,2)</f>
        <v>0</v>
      </c>
      <c r="L209" s="200"/>
      <c r="M209" s="36"/>
      <c r="N209" s="201" t="s">
        <v>1</v>
      </c>
      <c r="O209" s="202" t="s">
        <v>37</v>
      </c>
      <c r="P209" s="203">
        <f>I209+J209</f>
        <v>0</v>
      </c>
      <c r="Q209" s="203">
        <f>ROUND(I209*H209,2)</f>
        <v>0</v>
      </c>
      <c r="R209" s="203">
        <f>ROUND(J209*H209,2)</f>
        <v>0</v>
      </c>
      <c r="S209" s="68"/>
      <c r="T209" s="204">
        <f>S209*H209</f>
        <v>0</v>
      </c>
      <c r="U209" s="204">
        <v>0</v>
      </c>
      <c r="V209" s="204">
        <f>U209*H209</f>
        <v>0</v>
      </c>
      <c r="W209" s="204">
        <v>0</v>
      </c>
      <c r="X209" s="205">
        <f>W209*H209</f>
        <v>0</v>
      </c>
      <c r="Y209" s="31"/>
      <c r="Z209" s="31"/>
      <c r="AA209" s="31"/>
      <c r="AB209" s="31"/>
      <c r="AC209" s="31"/>
      <c r="AD209" s="31"/>
      <c r="AE209" s="31"/>
      <c r="AR209" s="206" t="s">
        <v>81</v>
      </c>
      <c r="AT209" s="206" t="s">
        <v>169</v>
      </c>
      <c r="AU209" s="206" t="s">
        <v>81</v>
      </c>
      <c r="AY209" s="14" t="s">
        <v>167</v>
      </c>
      <c r="BE209" s="207">
        <f>IF(O209="základní",K209,0)</f>
        <v>0</v>
      </c>
      <c r="BF209" s="207">
        <f>IF(O209="snížená",K209,0)</f>
        <v>0</v>
      </c>
      <c r="BG209" s="207">
        <f>IF(O209="zákl. přenesená",K209,0)</f>
        <v>0</v>
      </c>
      <c r="BH209" s="207">
        <f>IF(O209="sníž. přenesená",K209,0)</f>
        <v>0</v>
      </c>
      <c r="BI209" s="207">
        <f>IF(O209="nulová",K209,0)</f>
        <v>0</v>
      </c>
      <c r="BJ209" s="14" t="s">
        <v>81</v>
      </c>
      <c r="BK209" s="207">
        <f>ROUND(P209*H209,2)</f>
        <v>0</v>
      </c>
      <c r="BL209" s="14" t="s">
        <v>81</v>
      </c>
      <c r="BM209" s="206" t="s">
        <v>657</v>
      </c>
    </row>
    <row r="210" spans="1:65" s="2" customFormat="1" ht="39">
      <c r="A210" s="31"/>
      <c r="B210" s="32"/>
      <c r="C210" s="33"/>
      <c r="D210" s="208" t="s">
        <v>174</v>
      </c>
      <c r="E210" s="33"/>
      <c r="F210" s="209" t="s">
        <v>380</v>
      </c>
      <c r="G210" s="33"/>
      <c r="H210" s="33"/>
      <c r="I210" s="210"/>
      <c r="J210" s="210"/>
      <c r="K210" s="33"/>
      <c r="L210" s="33"/>
      <c r="M210" s="36"/>
      <c r="N210" s="211"/>
      <c r="O210" s="212"/>
      <c r="P210" s="68"/>
      <c r="Q210" s="68"/>
      <c r="R210" s="68"/>
      <c r="S210" s="68"/>
      <c r="T210" s="68"/>
      <c r="U210" s="68"/>
      <c r="V210" s="68"/>
      <c r="W210" s="68"/>
      <c r="X210" s="69"/>
      <c r="Y210" s="31"/>
      <c r="Z210" s="31"/>
      <c r="AA210" s="31"/>
      <c r="AB210" s="31"/>
      <c r="AC210" s="31"/>
      <c r="AD210" s="31"/>
      <c r="AE210" s="31"/>
      <c r="AT210" s="14" t="s">
        <v>174</v>
      </c>
      <c r="AU210" s="14" t="s">
        <v>81</v>
      </c>
    </row>
    <row r="211" spans="1:65" s="2" customFormat="1" ht="37.9" customHeight="1">
      <c r="A211" s="31"/>
      <c r="B211" s="32"/>
      <c r="C211" s="193" t="s">
        <v>362</v>
      </c>
      <c r="D211" s="193" t="s">
        <v>169</v>
      </c>
      <c r="E211" s="194" t="s">
        <v>382</v>
      </c>
      <c r="F211" s="195" t="s">
        <v>383</v>
      </c>
      <c r="G211" s="196" t="s">
        <v>202</v>
      </c>
      <c r="H211" s="197">
        <v>1</v>
      </c>
      <c r="I211" s="198"/>
      <c r="J211" s="198"/>
      <c r="K211" s="199">
        <f>ROUND(P211*H211,2)</f>
        <v>0</v>
      </c>
      <c r="L211" s="200"/>
      <c r="M211" s="36"/>
      <c r="N211" s="201" t="s">
        <v>1</v>
      </c>
      <c r="O211" s="202" t="s">
        <v>37</v>
      </c>
      <c r="P211" s="203">
        <f>I211+J211</f>
        <v>0</v>
      </c>
      <c r="Q211" s="203">
        <f>ROUND(I211*H211,2)</f>
        <v>0</v>
      </c>
      <c r="R211" s="203">
        <f>ROUND(J211*H211,2)</f>
        <v>0</v>
      </c>
      <c r="S211" s="68"/>
      <c r="T211" s="204">
        <f>S211*H211</f>
        <v>0</v>
      </c>
      <c r="U211" s="204">
        <v>0</v>
      </c>
      <c r="V211" s="204">
        <f>U211*H211</f>
        <v>0</v>
      </c>
      <c r="W211" s="204">
        <v>0</v>
      </c>
      <c r="X211" s="205">
        <f>W211*H211</f>
        <v>0</v>
      </c>
      <c r="Y211" s="31"/>
      <c r="Z211" s="31"/>
      <c r="AA211" s="31"/>
      <c r="AB211" s="31"/>
      <c r="AC211" s="31"/>
      <c r="AD211" s="31"/>
      <c r="AE211" s="31"/>
      <c r="AR211" s="206" t="s">
        <v>81</v>
      </c>
      <c r="AT211" s="206" t="s">
        <v>169</v>
      </c>
      <c r="AU211" s="206" t="s">
        <v>81</v>
      </c>
      <c r="AY211" s="14" t="s">
        <v>167</v>
      </c>
      <c r="BE211" s="207">
        <f>IF(O211="základní",K211,0)</f>
        <v>0</v>
      </c>
      <c r="BF211" s="207">
        <f>IF(O211="snížená",K211,0)</f>
        <v>0</v>
      </c>
      <c r="BG211" s="207">
        <f>IF(O211="zákl. přenesená",K211,0)</f>
        <v>0</v>
      </c>
      <c r="BH211" s="207">
        <f>IF(O211="sníž. přenesená",K211,0)</f>
        <v>0</v>
      </c>
      <c r="BI211" s="207">
        <f>IF(O211="nulová",K211,0)</f>
        <v>0</v>
      </c>
      <c r="BJ211" s="14" t="s">
        <v>81</v>
      </c>
      <c r="BK211" s="207">
        <f>ROUND(P211*H211,2)</f>
        <v>0</v>
      </c>
      <c r="BL211" s="14" t="s">
        <v>81</v>
      </c>
      <c r="BM211" s="206" t="s">
        <v>658</v>
      </c>
    </row>
    <row r="212" spans="1:65" s="2" customFormat="1" ht="39">
      <c r="A212" s="31"/>
      <c r="B212" s="32"/>
      <c r="C212" s="33"/>
      <c r="D212" s="208" t="s">
        <v>174</v>
      </c>
      <c r="E212" s="33"/>
      <c r="F212" s="209" t="s">
        <v>385</v>
      </c>
      <c r="G212" s="33"/>
      <c r="H212" s="33"/>
      <c r="I212" s="210"/>
      <c r="J212" s="210"/>
      <c r="K212" s="33"/>
      <c r="L212" s="33"/>
      <c r="M212" s="36"/>
      <c r="N212" s="211"/>
      <c r="O212" s="212"/>
      <c r="P212" s="68"/>
      <c r="Q212" s="68"/>
      <c r="R212" s="68"/>
      <c r="S212" s="68"/>
      <c r="T212" s="68"/>
      <c r="U212" s="68"/>
      <c r="V212" s="68"/>
      <c r="W212" s="68"/>
      <c r="X212" s="69"/>
      <c r="Y212" s="31"/>
      <c r="Z212" s="31"/>
      <c r="AA212" s="31"/>
      <c r="AB212" s="31"/>
      <c r="AC212" s="31"/>
      <c r="AD212" s="31"/>
      <c r="AE212" s="31"/>
      <c r="AT212" s="14" t="s">
        <v>174</v>
      </c>
      <c r="AU212" s="14" t="s">
        <v>81</v>
      </c>
    </row>
    <row r="213" spans="1:65" s="2" customFormat="1" ht="24.2" customHeight="1">
      <c r="A213" s="31"/>
      <c r="B213" s="32"/>
      <c r="C213" s="193" t="s">
        <v>366</v>
      </c>
      <c r="D213" s="193" t="s">
        <v>169</v>
      </c>
      <c r="E213" s="194" t="s">
        <v>659</v>
      </c>
      <c r="F213" s="195" t="s">
        <v>660</v>
      </c>
      <c r="G213" s="196" t="s">
        <v>202</v>
      </c>
      <c r="H213" s="197">
        <v>1</v>
      </c>
      <c r="I213" s="198"/>
      <c r="J213" s="198"/>
      <c r="K213" s="199">
        <f>ROUND(P213*H213,2)</f>
        <v>0</v>
      </c>
      <c r="L213" s="200"/>
      <c r="M213" s="36"/>
      <c r="N213" s="201" t="s">
        <v>1</v>
      </c>
      <c r="O213" s="202" t="s">
        <v>37</v>
      </c>
      <c r="P213" s="203">
        <f>I213+J213</f>
        <v>0</v>
      </c>
      <c r="Q213" s="203">
        <f>ROUND(I213*H213,2)</f>
        <v>0</v>
      </c>
      <c r="R213" s="203">
        <f>ROUND(J213*H213,2)</f>
        <v>0</v>
      </c>
      <c r="S213" s="68"/>
      <c r="T213" s="204">
        <f>S213*H213</f>
        <v>0</v>
      </c>
      <c r="U213" s="204">
        <v>0</v>
      </c>
      <c r="V213" s="204">
        <f>U213*H213</f>
        <v>0</v>
      </c>
      <c r="W213" s="204">
        <v>0</v>
      </c>
      <c r="X213" s="205">
        <f>W213*H213</f>
        <v>0</v>
      </c>
      <c r="Y213" s="31"/>
      <c r="Z213" s="31"/>
      <c r="AA213" s="31"/>
      <c r="AB213" s="31"/>
      <c r="AC213" s="31"/>
      <c r="AD213" s="31"/>
      <c r="AE213" s="31"/>
      <c r="AR213" s="206" t="s">
        <v>81</v>
      </c>
      <c r="AT213" s="206" t="s">
        <v>169</v>
      </c>
      <c r="AU213" s="206" t="s">
        <v>81</v>
      </c>
      <c r="AY213" s="14" t="s">
        <v>167</v>
      </c>
      <c r="BE213" s="207">
        <f>IF(O213="základní",K213,0)</f>
        <v>0</v>
      </c>
      <c r="BF213" s="207">
        <f>IF(O213="snížená",K213,0)</f>
        <v>0</v>
      </c>
      <c r="BG213" s="207">
        <f>IF(O213="zákl. přenesená",K213,0)</f>
        <v>0</v>
      </c>
      <c r="BH213" s="207">
        <f>IF(O213="sníž. přenesená",K213,0)</f>
        <v>0</v>
      </c>
      <c r="BI213" s="207">
        <f>IF(O213="nulová",K213,0)</f>
        <v>0</v>
      </c>
      <c r="BJ213" s="14" t="s">
        <v>81</v>
      </c>
      <c r="BK213" s="207">
        <f>ROUND(P213*H213,2)</f>
        <v>0</v>
      </c>
      <c r="BL213" s="14" t="s">
        <v>81</v>
      </c>
      <c r="BM213" s="206" t="s">
        <v>661</v>
      </c>
    </row>
    <row r="214" spans="1:65" s="2" customFormat="1" ht="19.5">
      <c r="A214" s="31"/>
      <c r="B214" s="32"/>
      <c r="C214" s="33"/>
      <c r="D214" s="208" t="s">
        <v>174</v>
      </c>
      <c r="E214" s="33"/>
      <c r="F214" s="209" t="s">
        <v>660</v>
      </c>
      <c r="G214" s="33"/>
      <c r="H214" s="33"/>
      <c r="I214" s="210"/>
      <c r="J214" s="210"/>
      <c r="K214" s="33"/>
      <c r="L214" s="33"/>
      <c r="M214" s="36"/>
      <c r="N214" s="211"/>
      <c r="O214" s="212"/>
      <c r="P214" s="68"/>
      <c r="Q214" s="68"/>
      <c r="R214" s="68"/>
      <c r="S214" s="68"/>
      <c r="T214" s="68"/>
      <c r="U214" s="68"/>
      <c r="V214" s="68"/>
      <c r="W214" s="68"/>
      <c r="X214" s="69"/>
      <c r="Y214" s="31"/>
      <c r="Z214" s="31"/>
      <c r="AA214" s="31"/>
      <c r="AB214" s="31"/>
      <c r="AC214" s="31"/>
      <c r="AD214" s="31"/>
      <c r="AE214" s="31"/>
      <c r="AT214" s="14" t="s">
        <v>174</v>
      </c>
      <c r="AU214" s="14" t="s">
        <v>81</v>
      </c>
    </row>
    <row r="215" spans="1:65" s="2" customFormat="1" ht="14.45" customHeight="1">
      <c r="A215" s="31"/>
      <c r="B215" s="32"/>
      <c r="C215" s="193" t="s">
        <v>371</v>
      </c>
      <c r="D215" s="193" t="s">
        <v>169</v>
      </c>
      <c r="E215" s="194" t="s">
        <v>662</v>
      </c>
      <c r="F215" s="195" t="s">
        <v>663</v>
      </c>
      <c r="G215" s="196" t="s">
        <v>202</v>
      </c>
      <c r="H215" s="197">
        <v>2</v>
      </c>
      <c r="I215" s="198"/>
      <c r="J215" s="198"/>
      <c r="K215" s="199">
        <f>ROUND(P215*H215,2)</f>
        <v>0</v>
      </c>
      <c r="L215" s="200"/>
      <c r="M215" s="36"/>
      <c r="N215" s="201" t="s">
        <v>1</v>
      </c>
      <c r="O215" s="202" t="s">
        <v>37</v>
      </c>
      <c r="P215" s="203">
        <f>I215+J215</f>
        <v>0</v>
      </c>
      <c r="Q215" s="203">
        <f>ROUND(I215*H215,2)</f>
        <v>0</v>
      </c>
      <c r="R215" s="203">
        <f>ROUND(J215*H215,2)</f>
        <v>0</v>
      </c>
      <c r="S215" s="68"/>
      <c r="T215" s="204">
        <f>S215*H215</f>
        <v>0</v>
      </c>
      <c r="U215" s="204">
        <v>0</v>
      </c>
      <c r="V215" s="204">
        <f>U215*H215</f>
        <v>0</v>
      </c>
      <c r="W215" s="204">
        <v>0</v>
      </c>
      <c r="X215" s="205">
        <f>W215*H215</f>
        <v>0</v>
      </c>
      <c r="Y215" s="31"/>
      <c r="Z215" s="31"/>
      <c r="AA215" s="31"/>
      <c r="AB215" s="31"/>
      <c r="AC215" s="31"/>
      <c r="AD215" s="31"/>
      <c r="AE215" s="31"/>
      <c r="AR215" s="206" t="s">
        <v>81</v>
      </c>
      <c r="AT215" s="206" t="s">
        <v>169</v>
      </c>
      <c r="AU215" s="206" t="s">
        <v>81</v>
      </c>
      <c r="AY215" s="14" t="s">
        <v>167</v>
      </c>
      <c r="BE215" s="207">
        <f>IF(O215="základní",K215,0)</f>
        <v>0</v>
      </c>
      <c r="BF215" s="207">
        <f>IF(O215="snížená",K215,0)</f>
        <v>0</v>
      </c>
      <c r="BG215" s="207">
        <f>IF(O215="zákl. přenesená",K215,0)</f>
        <v>0</v>
      </c>
      <c r="BH215" s="207">
        <f>IF(O215="sníž. přenesená",K215,0)</f>
        <v>0</v>
      </c>
      <c r="BI215" s="207">
        <f>IF(O215="nulová",K215,0)</f>
        <v>0</v>
      </c>
      <c r="BJ215" s="14" t="s">
        <v>81</v>
      </c>
      <c r="BK215" s="207">
        <f>ROUND(P215*H215,2)</f>
        <v>0</v>
      </c>
      <c r="BL215" s="14" t="s">
        <v>81</v>
      </c>
      <c r="BM215" s="206" t="s">
        <v>664</v>
      </c>
    </row>
    <row r="216" spans="1:65" s="2" customFormat="1" ht="11.25">
      <c r="A216" s="31"/>
      <c r="B216" s="32"/>
      <c r="C216" s="33"/>
      <c r="D216" s="208" t="s">
        <v>174</v>
      </c>
      <c r="E216" s="33"/>
      <c r="F216" s="209" t="s">
        <v>663</v>
      </c>
      <c r="G216" s="33"/>
      <c r="H216" s="33"/>
      <c r="I216" s="210"/>
      <c r="J216" s="210"/>
      <c r="K216" s="33"/>
      <c r="L216" s="33"/>
      <c r="M216" s="36"/>
      <c r="N216" s="211"/>
      <c r="O216" s="212"/>
      <c r="P216" s="68"/>
      <c r="Q216" s="68"/>
      <c r="R216" s="68"/>
      <c r="S216" s="68"/>
      <c r="T216" s="68"/>
      <c r="U216" s="68"/>
      <c r="V216" s="68"/>
      <c r="W216" s="68"/>
      <c r="X216" s="69"/>
      <c r="Y216" s="31"/>
      <c r="Z216" s="31"/>
      <c r="AA216" s="31"/>
      <c r="AB216" s="31"/>
      <c r="AC216" s="31"/>
      <c r="AD216" s="31"/>
      <c r="AE216" s="31"/>
      <c r="AT216" s="14" t="s">
        <v>174</v>
      </c>
      <c r="AU216" s="14" t="s">
        <v>81</v>
      </c>
    </row>
    <row r="217" spans="1:65" s="2" customFormat="1" ht="37.9" customHeight="1">
      <c r="A217" s="31"/>
      <c r="B217" s="32"/>
      <c r="C217" s="213" t="s">
        <v>376</v>
      </c>
      <c r="D217" s="213" t="s">
        <v>199</v>
      </c>
      <c r="E217" s="214" t="s">
        <v>665</v>
      </c>
      <c r="F217" s="215" t="s">
        <v>666</v>
      </c>
      <c r="G217" s="216" t="s">
        <v>202</v>
      </c>
      <c r="H217" s="217">
        <v>1</v>
      </c>
      <c r="I217" s="218"/>
      <c r="J217" s="219"/>
      <c r="K217" s="220">
        <f>ROUND(P217*H217,2)</f>
        <v>0</v>
      </c>
      <c r="L217" s="219"/>
      <c r="M217" s="221"/>
      <c r="N217" s="222" t="s">
        <v>1</v>
      </c>
      <c r="O217" s="202" t="s">
        <v>37</v>
      </c>
      <c r="P217" s="203">
        <f>I217+J217</f>
        <v>0</v>
      </c>
      <c r="Q217" s="203">
        <f>ROUND(I217*H217,2)</f>
        <v>0</v>
      </c>
      <c r="R217" s="203">
        <f>ROUND(J217*H217,2)</f>
        <v>0</v>
      </c>
      <c r="S217" s="68"/>
      <c r="T217" s="204">
        <f>S217*H217</f>
        <v>0</v>
      </c>
      <c r="U217" s="204">
        <v>0</v>
      </c>
      <c r="V217" s="204">
        <f>U217*H217</f>
        <v>0</v>
      </c>
      <c r="W217" s="204">
        <v>0</v>
      </c>
      <c r="X217" s="205">
        <f>W217*H217</f>
        <v>0</v>
      </c>
      <c r="Y217" s="31"/>
      <c r="Z217" s="31"/>
      <c r="AA217" s="31"/>
      <c r="AB217" s="31"/>
      <c r="AC217" s="31"/>
      <c r="AD217" s="31"/>
      <c r="AE217" s="31"/>
      <c r="AR217" s="206" t="s">
        <v>83</v>
      </c>
      <c r="AT217" s="206" t="s">
        <v>199</v>
      </c>
      <c r="AU217" s="206" t="s">
        <v>81</v>
      </c>
      <c r="AY217" s="14" t="s">
        <v>167</v>
      </c>
      <c r="BE217" s="207">
        <f>IF(O217="základní",K217,0)</f>
        <v>0</v>
      </c>
      <c r="BF217" s="207">
        <f>IF(O217="snížená",K217,0)</f>
        <v>0</v>
      </c>
      <c r="BG217" s="207">
        <f>IF(O217="zákl. přenesená",K217,0)</f>
        <v>0</v>
      </c>
      <c r="BH217" s="207">
        <f>IF(O217="sníž. přenesená",K217,0)</f>
        <v>0</v>
      </c>
      <c r="BI217" s="207">
        <f>IF(O217="nulová",K217,0)</f>
        <v>0</v>
      </c>
      <c r="BJ217" s="14" t="s">
        <v>81</v>
      </c>
      <c r="BK217" s="207">
        <f>ROUND(P217*H217,2)</f>
        <v>0</v>
      </c>
      <c r="BL217" s="14" t="s">
        <v>81</v>
      </c>
      <c r="BM217" s="206" t="s">
        <v>667</v>
      </c>
    </row>
    <row r="218" spans="1:65" s="2" customFormat="1" ht="19.5">
      <c r="A218" s="31"/>
      <c r="B218" s="32"/>
      <c r="C218" s="33"/>
      <c r="D218" s="208" t="s">
        <v>174</v>
      </c>
      <c r="E218" s="33"/>
      <c r="F218" s="209" t="s">
        <v>666</v>
      </c>
      <c r="G218" s="33"/>
      <c r="H218" s="33"/>
      <c r="I218" s="210"/>
      <c r="J218" s="210"/>
      <c r="K218" s="33"/>
      <c r="L218" s="33"/>
      <c r="M218" s="36"/>
      <c r="N218" s="211"/>
      <c r="O218" s="212"/>
      <c r="P218" s="68"/>
      <c r="Q218" s="68"/>
      <c r="R218" s="68"/>
      <c r="S218" s="68"/>
      <c r="T218" s="68"/>
      <c r="U218" s="68"/>
      <c r="V218" s="68"/>
      <c r="W218" s="68"/>
      <c r="X218" s="69"/>
      <c r="Y218" s="31"/>
      <c r="Z218" s="31"/>
      <c r="AA218" s="31"/>
      <c r="AB218" s="31"/>
      <c r="AC218" s="31"/>
      <c r="AD218" s="31"/>
      <c r="AE218" s="31"/>
      <c r="AT218" s="14" t="s">
        <v>174</v>
      </c>
      <c r="AU218" s="14" t="s">
        <v>81</v>
      </c>
    </row>
    <row r="219" spans="1:65" s="2" customFormat="1" ht="49.15" customHeight="1">
      <c r="A219" s="31"/>
      <c r="B219" s="32"/>
      <c r="C219" s="213" t="s">
        <v>381</v>
      </c>
      <c r="D219" s="213" t="s">
        <v>199</v>
      </c>
      <c r="E219" s="214" t="s">
        <v>668</v>
      </c>
      <c r="F219" s="215" t="s">
        <v>669</v>
      </c>
      <c r="G219" s="216" t="s">
        <v>202</v>
      </c>
      <c r="H219" s="217">
        <v>1</v>
      </c>
      <c r="I219" s="218"/>
      <c r="J219" s="219"/>
      <c r="K219" s="220">
        <f>ROUND(P219*H219,2)</f>
        <v>0</v>
      </c>
      <c r="L219" s="219"/>
      <c r="M219" s="221"/>
      <c r="N219" s="222" t="s">
        <v>1</v>
      </c>
      <c r="O219" s="202" t="s">
        <v>37</v>
      </c>
      <c r="P219" s="203">
        <f>I219+J219</f>
        <v>0</v>
      </c>
      <c r="Q219" s="203">
        <f>ROUND(I219*H219,2)</f>
        <v>0</v>
      </c>
      <c r="R219" s="203">
        <f>ROUND(J219*H219,2)</f>
        <v>0</v>
      </c>
      <c r="S219" s="68"/>
      <c r="T219" s="204">
        <f>S219*H219</f>
        <v>0</v>
      </c>
      <c r="U219" s="204">
        <v>0</v>
      </c>
      <c r="V219" s="204">
        <f>U219*H219</f>
        <v>0</v>
      </c>
      <c r="W219" s="204">
        <v>0</v>
      </c>
      <c r="X219" s="205">
        <f>W219*H219</f>
        <v>0</v>
      </c>
      <c r="Y219" s="31"/>
      <c r="Z219" s="31"/>
      <c r="AA219" s="31"/>
      <c r="AB219" s="31"/>
      <c r="AC219" s="31"/>
      <c r="AD219" s="31"/>
      <c r="AE219" s="31"/>
      <c r="AR219" s="206" t="s">
        <v>83</v>
      </c>
      <c r="AT219" s="206" t="s">
        <v>199</v>
      </c>
      <c r="AU219" s="206" t="s">
        <v>81</v>
      </c>
      <c r="AY219" s="14" t="s">
        <v>167</v>
      </c>
      <c r="BE219" s="207">
        <f>IF(O219="základní",K219,0)</f>
        <v>0</v>
      </c>
      <c r="BF219" s="207">
        <f>IF(O219="snížená",K219,0)</f>
        <v>0</v>
      </c>
      <c r="BG219" s="207">
        <f>IF(O219="zákl. přenesená",K219,0)</f>
        <v>0</v>
      </c>
      <c r="BH219" s="207">
        <f>IF(O219="sníž. přenesená",K219,0)</f>
        <v>0</v>
      </c>
      <c r="BI219" s="207">
        <f>IF(O219="nulová",K219,0)</f>
        <v>0</v>
      </c>
      <c r="BJ219" s="14" t="s">
        <v>81</v>
      </c>
      <c r="BK219" s="207">
        <f>ROUND(P219*H219,2)</f>
        <v>0</v>
      </c>
      <c r="BL219" s="14" t="s">
        <v>81</v>
      </c>
      <c r="BM219" s="206" t="s">
        <v>670</v>
      </c>
    </row>
    <row r="220" spans="1:65" s="2" customFormat="1" ht="39">
      <c r="A220" s="31"/>
      <c r="B220" s="32"/>
      <c r="C220" s="33"/>
      <c r="D220" s="208" t="s">
        <v>174</v>
      </c>
      <c r="E220" s="33"/>
      <c r="F220" s="209" t="s">
        <v>669</v>
      </c>
      <c r="G220" s="33"/>
      <c r="H220" s="33"/>
      <c r="I220" s="210"/>
      <c r="J220" s="210"/>
      <c r="K220" s="33"/>
      <c r="L220" s="33"/>
      <c r="M220" s="36"/>
      <c r="N220" s="211"/>
      <c r="O220" s="212"/>
      <c r="P220" s="68"/>
      <c r="Q220" s="68"/>
      <c r="R220" s="68"/>
      <c r="S220" s="68"/>
      <c r="T220" s="68"/>
      <c r="U220" s="68"/>
      <c r="V220" s="68"/>
      <c r="W220" s="68"/>
      <c r="X220" s="69"/>
      <c r="Y220" s="31"/>
      <c r="Z220" s="31"/>
      <c r="AA220" s="31"/>
      <c r="AB220" s="31"/>
      <c r="AC220" s="31"/>
      <c r="AD220" s="31"/>
      <c r="AE220" s="31"/>
      <c r="AT220" s="14" t="s">
        <v>174</v>
      </c>
      <c r="AU220" s="14" t="s">
        <v>81</v>
      </c>
    </row>
    <row r="221" spans="1:65" s="2" customFormat="1" ht="14.45" customHeight="1">
      <c r="A221" s="31"/>
      <c r="B221" s="32"/>
      <c r="C221" s="193" t="s">
        <v>386</v>
      </c>
      <c r="D221" s="193" t="s">
        <v>169</v>
      </c>
      <c r="E221" s="194" t="s">
        <v>671</v>
      </c>
      <c r="F221" s="195" t="s">
        <v>672</v>
      </c>
      <c r="G221" s="196" t="s">
        <v>202</v>
      </c>
      <c r="H221" s="197">
        <v>20</v>
      </c>
      <c r="I221" s="198"/>
      <c r="J221" s="198"/>
      <c r="K221" s="199">
        <f>ROUND(P221*H221,2)</f>
        <v>0</v>
      </c>
      <c r="L221" s="200"/>
      <c r="M221" s="36"/>
      <c r="N221" s="201" t="s">
        <v>1</v>
      </c>
      <c r="O221" s="202" t="s">
        <v>37</v>
      </c>
      <c r="P221" s="203">
        <f>I221+J221</f>
        <v>0</v>
      </c>
      <c r="Q221" s="203">
        <f>ROUND(I221*H221,2)</f>
        <v>0</v>
      </c>
      <c r="R221" s="203">
        <f>ROUND(J221*H221,2)</f>
        <v>0</v>
      </c>
      <c r="S221" s="68"/>
      <c r="T221" s="204">
        <f>S221*H221</f>
        <v>0</v>
      </c>
      <c r="U221" s="204">
        <v>0</v>
      </c>
      <c r="V221" s="204">
        <f>U221*H221</f>
        <v>0</v>
      </c>
      <c r="W221" s="204">
        <v>0</v>
      </c>
      <c r="X221" s="205">
        <f>W221*H221</f>
        <v>0</v>
      </c>
      <c r="Y221" s="31"/>
      <c r="Z221" s="31"/>
      <c r="AA221" s="31"/>
      <c r="AB221" s="31"/>
      <c r="AC221" s="31"/>
      <c r="AD221" s="31"/>
      <c r="AE221" s="31"/>
      <c r="AR221" s="206" t="s">
        <v>81</v>
      </c>
      <c r="AT221" s="206" t="s">
        <v>169</v>
      </c>
      <c r="AU221" s="206" t="s">
        <v>81</v>
      </c>
      <c r="AY221" s="14" t="s">
        <v>167</v>
      </c>
      <c r="BE221" s="207">
        <f>IF(O221="základní",K221,0)</f>
        <v>0</v>
      </c>
      <c r="BF221" s="207">
        <f>IF(O221="snížená",K221,0)</f>
        <v>0</v>
      </c>
      <c r="BG221" s="207">
        <f>IF(O221="zákl. přenesená",K221,0)</f>
        <v>0</v>
      </c>
      <c r="BH221" s="207">
        <f>IF(O221="sníž. přenesená",K221,0)</f>
        <v>0</v>
      </c>
      <c r="BI221" s="207">
        <f>IF(O221="nulová",K221,0)</f>
        <v>0</v>
      </c>
      <c r="BJ221" s="14" t="s">
        <v>81</v>
      </c>
      <c r="BK221" s="207">
        <f>ROUND(P221*H221,2)</f>
        <v>0</v>
      </c>
      <c r="BL221" s="14" t="s">
        <v>81</v>
      </c>
      <c r="BM221" s="206" t="s">
        <v>673</v>
      </c>
    </row>
    <row r="222" spans="1:65" s="2" customFormat="1" ht="39">
      <c r="A222" s="31"/>
      <c r="B222" s="32"/>
      <c r="C222" s="33"/>
      <c r="D222" s="208" t="s">
        <v>174</v>
      </c>
      <c r="E222" s="33"/>
      <c r="F222" s="209" t="s">
        <v>674</v>
      </c>
      <c r="G222" s="33"/>
      <c r="H222" s="33"/>
      <c r="I222" s="210"/>
      <c r="J222" s="210"/>
      <c r="K222" s="33"/>
      <c r="L222" s="33"/>
      <c r="M222" s="36"/>
      <c r="N222" s="211"/>
      <c r="O222" s="212"/>
      <c r="P222" s="68"/>
      <c r="Q222" s="68"/>
      <c r="R222" s="68"/>
      <c r="S222" s="68"/>
      <c r="T222" s="68"/>
      <c r="U222" s="68"/>
      <c r="V222" s="68"/>
      <c r="W222" s="68"/>
      <c r="X222" s="69"/>
      <c r="Y222" s="31"/>
      <c r="Z222" s="31"/>
      <c r="AA222" s="31"/>
      <c r="AB222" s="31"/>
      <c r="AC222" s="31"/>
      <c r="AD222" s="31"/>
      <c r="AE222" s="31"/>
      <c r="AT222" s="14" t="s">
        <v>174</v>
      </c>
      <c r="AU222" s="14" t="s">
        <v>81</v>
      </c>
    </row>
    <row r="223" spans="1:65" s="2" customFormat="1" ht="14.45" customHeight="1">
      <c r="A223" s="31"/>
      <c r="B223" s="32"/>
      <c r="C223" s="193" t="s">
        <v>390</v>
      </c>
      <c r="D223" s="193" t="s">
        <v>169</v>
      </c>
      <c r="E223" s="194" t="s">
        <v>462</v>
      </c>
      <c r="F223" s="195" t="s">
        <v>463</v>
      </c>
      <c r="G223" s="196" t="s">
        <v>202</v>
      </c>
      <c r="H223" s="197">
        <v>1</v>
      </c>
      <c r="I223" s="198"/>
      <c r="J223" s="198"/>
      <c r="K223" s="199">
        <f>ROUND(P223*H223,2)</f>
        <v>0</v>
      </c>
      <c r="L223" s="200"/>
      <c r="M223" s="36"/>
      <c r="N223" s="201" t="s">
        <v>1</v>
      </c>
      <c r="O223" s="202" t="s">
        <v>37</v>
      </c>
      <c r="P223" s="203">
        <f>I223+J223</f>
        <v>0</v>
      </c>
      <c r="Q223" s="203">
        <f>ROUND(I223*H223,2)</f>
        <v>0</v>
      </c>
      <c r="R223" s="203">
        <f>ROUND(J223*H223,2)</f>
        <v>0</v>
      </c>
      <c r="S223" s="68"/>
      <c r="T223" s="204">
        <f>S223*H223</f>
        <v>0</v>
      </c>
      <c r="U223" s="204">
        <v>0</v>
      </c>
      <c r="V223" s="204">
        <f>U223*H223</f>
        <v>0</v>
      </c>
      <c r="W223" s="204">
        <v>0</v>
      </c>
      <c r="X223" s="205">
        <f>W223*H223</f>
        <v>0</v>
      </c>
      <c r="Y223" s="31"/>
      <c r="Z223" s="31"/>
      <c r="AA223" s="31"/>
      <c r="AB223" s="31"/>
      <c r="AC223" s="31"/>
      <c r="AD223" s="31"/>
      <c r="AE223" s="31"/>
      <c r="AR223" s="206" t="s">
        <v>81</v>
      </c>
      <c r="AT223" s="206" t="s">
        <v>169</v>
      </c>
      <c r="AU223" s="206" t="s">
        <v>81</v>
      </c>
      <c r="AY223" s="14" t="s">
        <v>167</v>
      </c>
      <c r="BE223" s="207">
        <f>IF(O223="základní",K223,0)</f>
        <v>0</v>
      </c>
      <c r="BF223" s="207">
        <f>IF(O223="snížená",K223,0)</f>
        <v>0</v>
      </c>
      <c r="BG223" s="207">
        <f>IF(O223="zákl. přenesená",K223,0)</f>
        <v>0</v>
      </c>
      <c r="BH223" s="207">
        <f>IF(O223="sníž. přenesená",K223,0)</f>
        <v>0</v>
      </c>
      <c r="BI223" s="207">
        <f>IF(O223="nulová",K223,0)</f>
        <v>0</v>
      </c>
      <c r="BJ223" s="14" t="s">
        <v>81</v>
      </c>
      <c r="BK223" s="207">
        <f>ROUND(P223*H223,2)</f>
        <v>0</v>
      </c>
      <c r="BL223" s="14" t="s">
        <v>81</v>
      </c>
      <c r="BM223" s="206" t="s">
        <v>675</v>
      </c>
    </row>
    <row r="224" spans="1:65" s="2" customFormat="1" ht="29.25">
      <c r="A224" s="31"/>
      <c r="B224" s="32"/>
      <c r="C224" s="33"/>
      <c r="D224" s="208" t="s">
        <v>174</v>
      </c>
      <c r="E224" s="33"/>
      <c r="F224" s="209" t="s">
        <v>465</v>
      </c>
      <c r="G224" s="33"/>
      <c r="H224" s="33"/>
      <c r="I224" s="210"/>
      <c r="J224" s="210"/>
      <c r="K224" s="33"/>
      <c r="L224" s="33"/>
      <c r="M224" s="36"/>
      <c r="N224" s="211"/>
      <c r="O224" s="212"/>
      <c r="P224" s="68"/>
      <c r="Q224" s="68"/>
      <c r="R224" s="68"/>
      <c r="S224" s="68"/>
      <c r="T224" s="68"/>
      <c r="U224" s="68"/>
      <c r="V224" s="68"/>
      <c r="W224" s="68"/>
      <c r="X224" s="69"/>
      <c r="Y224" s="31"/>
      <c r="Z224" s="31"/>
      <c r="AA224" s="31"/>
      <c r="AB224" s="31"/>
      <c r="AC224" s="31"/>
      <c r="AD224" s="31"/>
      <c r="AE224" s="31"/>
      <c r="AT224" s="14" t="s">
        <v>174</v>
      </c>
      <c r="AU224" s="14" t="s">
        <v>81</v>
      </c>
    </row>
    <row r="225" spans="1:65" s="2" customFormat="1" ht="14.45" customHeight="1">
      <c r="A225" s="31"/>
      <c r="B225" s="32"/>
      <c r="C225" s="193" t="s">
        <v>394</v>
      </c>
      <c r="D225" s="193" t="s">
        <v>169</v>
      </c>
      <c r="E225" s="194" t="s">
        <v>676</v>
      </c>
      <c r="F225" s="195" t="s">
        <v>677</v>
      </c>
      <c r="G225" s="196" t="s">
        <v>202</v>
      </c>
      <c r="H225" s="197">
        <v>1</v>
      </c>
      <c r="I225" s="198"/>
      <c r="J225" s="198"/>
      <c r="K225" s="199">
        <f>ROUND(P225*H225,2)</f>
        <v>0</v>
      </c>
      <c r="L225" s="200"/>
      <c r="M225" s="36"/>
      <c r="N225" s="201" t="s">
        <v>1</v>
      </c>
      <c r="O225" s="202" t="s">
        <v>37</v>
      </c>
      <c r="P225" s="203">
        <f>I225+J225</f>
        <v>0</v>
      </c>
      <c r="Q225" s="203">
        <f>ROUND(I225*H225,2)</f>
        <v>0</v>
      </c>
      <c r="R225" s="203">
        <f>ROUND(J225*H225,2)</f>
        <v>0</v>
      </c>
      <c r="S225" s="68"/>
      <c r="T225" s="204">
        <f>S225*H225</f>
        <v>0</v>
      </c>
      <c r="U225" s="204">
        <v>0</v>
      </c>
      <c r="V225" s="204">
        <f>U225*H225</f>
        <v>0</v>
      </c>
      <c r="W225" s="204">
        <v>0</v>
      </c>
      <c r="X225" s="205">
        <f>W225*H225</f>
        <v>0</v>
      </c>
      <c r="Y225" s="31"/>
      <c r="Z225" s="31"/>
      <c r="AA225" s="31"/>
      <c r="AB225" s="31"/>
      <c r="AC225" s="31"/>
      <c r="AD225" s="31"/>
      <c r="AE225" s="31"/>
      <c r="AR225" s="206" t="s">
        <v>81</v>
      </c>
      <c r="AT225" s="206" t="s">
        <v>169</v>
      </c>
      <c r="AU225" s="206" t="s">
        <v>81</v>
      </c>
      <c r="AY225" s="14" t="s">
        <v>167</v>
      </c>
      <c r="BE225" s="207">
        <f>IF(O225="základní",K225,0)</f>
        <v>0</v>
      </c>
      <c r="BF225" s="207">
        <f>IF(O225="snížená",K225,0)</f>
        <v>0</v>
      </c>
      <c r="BG225" s="207">
        <f>IF(O225="zákl. přenesená",K225,0)</f>
        <v>0</v>
      </c>
      <c r="BH225" s="207">
        <f>IF(O225="sníž. přenesená",K225,0)</f>
        <v>0</v>
      </c>
      <c r="BI225" s="207">
        <f>IF(O225="nulová",K225,0)</f>
        <v>0</v>
      </c>
      <c r="BJ225" s="14" t="s">
        <v>81</v>
      </c>
      <c r="BK225" s="207">
        <f>ROUND(P225*H225,2)</f>
        <v>0</v>
      </c>
      <c r="BL225" s="14" t="s">
        <v>81</v>
      </c>
      <c r="BM225" s="206" t="s">
        <v>678</v>
      </c>
    </row>
    <row r="226" spans="1:65" s="2" customFormat="1" ht="68.25">
      <c r="A226" s="31"/>
      <c r="B226" s="32"/>
      <c r="C226" s="33"/>
      <c r="D226" s="208" t="s">
        <v>174</v>
      </c>
      <c r="E226" s="33"/>
      <c r="F226" s="209" t="s">
        <v>679</v>
      </c>
      <c r="G226" s="33"/>
      <c r="H226" s="33"/>
      <c r="I226" s="210"/>
      <c r="J226" s="210"/>
      <c r="K226" s="33"/>
      <c r="L226" s="33"/>
      <c r="M226" s="36"/>
      <c r="N226" s="211"/>
      <c r="O226" s="212"/>
      <c r="P226" s="68"/>
      <c r="Q226" s="68"/>
      <c r="R226" s="68"/>
      <c r="S226" s="68"/>
      <c r="T226" s="68"/>
      <c r="U226" s="68"/>
      <c r="V226" s="68"/>
      <c r="W226" s="68"/>
      <c r="X226" s="69"/>
      <c r="Y226" s="31"/>
      <c r="Z226" s="31"/>
      <c r="AA226" s="31"/>
      <c r="AB226" s="31"/>
      <c r="AC226" s="31"/>
      <c r="AD226" s="31"/>
      <c r="AE226" s="31"/>
      <c r="AT226" s="14" t="s">
        <v>174</v>
      </c>
      <c r="AU226" s="14" t="s">
        <v>81</v>
      </c>
    </row>
    <row r="227" spans="1:65" s="2" customFormat="1" ht="14.45" customHeight="1">
      <c r="A227" s="31"/>
      <c r="B227" s="32"/>
      <c r="C227" s="193" t="s">
        <v>398</v>
      </c>
      <c r="D227" s="193" t="s">
        <v>169</v>
      </c>
      <c r="E227" s="194" t="s">
        <v>680</v>
      </c>
      <c r="F227" s="195" t="s">
        <v>681</v>
      </c>
      <c r="G227" s="196" t="s">
        <v>202</v>
      </c>
      <c r="H227" s="197">
        <v>1</v>
      </c>
      <c r="I227" s="198"/>
      <c r="J227" s="198"/>
      <c r="K227" s="199">
        <f>ROUND(P227*H227,2)</f>
        <v>0</v>
      </c>
      <c r="L227" s="200"/>
      <c r="M227" s="36"/>
      <c r="N227" s="201" t="s">
        <v>1</v>
      </c>
      <c r="O227" s="202" t="s">
        <v>37</v>
      </c>
      <c r="P227" s="203">
        <f>I227+J227</f>
        <v>0</v>
      </c>
      <c r="Q227" s="203">
        <f>ROUND(I227*H227,2)</f>
        <v>0</v>
      </c>
      <c r="R227" s="203">
        <f>ROUND(J227*H227,2)</f>
        <v>0</v>
      </c>
      <c r="S227" s="68"/>
      <c r="T227" s="204">
        <f>S227*H227</f>
        <v>0</v>
      </c>
      <c r="U227" s="204">
        <v>0</v>
      </c>
      <c r="V227" s="204">
        <f>U227*H227</f>
        <v>0</v>
      </c>
      <c r="W227" s="204">
        <v>0</v>
      </c>
      <c r="X227" s="205">
        <f>W227*H227</f>
        <v>0</v>
      </c>
      <c r="Y227" s="31"/>
      <c r="Z227" s="31"/>
      <c r="AA227" s="31"/>
      <c r="AB227" s="31"/>
      <c r="AC227" s="31"/>
      <c r="AD227" s="31"/>
      <c r="AE227" s="31"/>
      <c r="AR227" s="206" t="s">
        <v>81</v>
      </c>
      <c r="AT227" s="206" t="s">
        <v>169</v>
      </c>
      <c r="AU227" s="206" t="s">
        <v>81</v>
      </c>
      <c r="AY227" s="14" t="s">
        <v>167</v>
      </c>
      <c r="BE227" s="207">
        <f>IF(O227="základní",K227,0)</f>
        <v>0</v>
      </c>
      <c r="BF227" s="207">
        <f>IF(O227="snížená",K227,0)</f>
        <v>0</v>
      </c>
      <c r="BG227" s="207">
        <f>IF(O227="zákl. přenesená",K227,0)</f>
        <v>0</v>
      </c>
      <c r="BH227" s="207">
        <f>IF(O227="sníž. přenesená",K227,0)</f>
        <v>0</v>
      </c>
      <c r="BI227" s="207">
        <f>IF(O227="nulová",K227,0)</f>
        <v>0</v>
      </c>
      <c r="BJ227" s="14" t="s">
        <v>81</v>
      </c>
      <c r="BK227" s="207">
        <f>ROUND(P227*H227,2)</f>
        <v>0</v>
      </c>
      <c r="BL227" s="14" t="s">
        <v>81</v>
      </c>
      <c r="BM227" s="206" t="s">
        <v>682</v>
      </c>
    </row>
    <row r="228" spans="1:65" s="2" customFormat="1" ht="29.25">
      <c r="A228" s="31"/>
      <c r="B228" s="32"/>
      <c r="C228" s="33"/>
      <c r="D228" s="208" t="s">
        <v>174</v>
      </c>
      <c r="E228" s="33"/>
      <c r="F228" s="209" t="s">
        <v>683</v>
      </c>
      <c r="G228" s="33"/>
      <c r="H228" s="33"/>
      <c r="I228" s="210"/>
      <c r="J228" s="210"/>
      <c r="K228" s="33"/>
      <c r="L228" s="33"/>
      <c r="M228" s="36"/>
      <c r="N228" s="211"/>
      <c r="O228" s="212"/>
      <c r="P228" s="68"/>
      <c r="Q228" s="68"/>
      <c r="R228" s="68"/>
      <c r="S228" s="68"/>
      <c r="T228" s="68"/>
      <c r="U228" s="68"/>
      <c r="V228" s="68"/>
      <c r="W228" s="68"/>
      <c r="X228" s="69"/>
      <c r="Y228" s="31"/>
      <c r="Z228" s="31"/>
      <c r="AA228" s="31"/>
      <c r="AB228" s="31"/>
      <c r="AC228" s="31"/>
      <c r="AD228" s="31"/>
      <c r="AE228" s="31"/>
      <c r="AT228" s="14" t="s">
        <v>174</v>
      </c>
      <c r="AU228" s="14" t="s">
        <v>81</v>
      </c>
    </row>
    <row r="229" spans="1:65" s="2" customFormat="1" ht="24.2" customHeight="1">
      <c r="A229" s="31"/>
      <c r="B229" s="32"/>
      <c r="C229" s="193" t="s">
        <v>402</v>
      </c>
      <c r="D229" s="193" t="s">
        <v>169</v>
      </c>
      <c r="E229" s="194" t="s">
        <v>684</v>
      </c>
      <c r="F229" s="195" t="s">
        <v>685</v>
      </c>
      <c r="G229" s="196" t="s">
        <v>202</v>
      </c>
      <c r="H229" s="197">
        <v>1</v>
      </c>
      <c r="I229" s="198"/>
      <c r="J229" s="198"/>
      <c r="K229" s="199">
        <f>ROUND(P229*H229,2)</f>
        <v>0</v>
      </c>
      <c r="L229" s="200"/>
      <c r="M229" s="36"/>
      <c r="N229" s="201" t="s">
        <v>1</v>
      </c>
      <c r="O229" s="202" t="s">
        <v>37</v>
      </c>
      <c r="P229" s="203">
        <f>I229+J229</f>
        <v>0</v>
      </c>
      <c r="Q229" s="203">
        <f>ROUND(I229*H229,2)</f>
        <v>0</v>
      </c>
      <c r="R229" s="203">
        <f>ROUND(J229*H229,2)</f>
        <v>0</v>
      </c>
      <c r="S229" s="68"/>
      <c r="T229" s="204">
        <f>S229*H229</f>
        <v>0</v>
      </c>
      <c r="U229" s="204">
        <v>0</v>
      </c>
      <c r="V229" s="204">
        <f>U229*H229</f>
        <v>0</v>
      </c>
      <c r="W229" s="204">
        <v>0</v>
      </c>
      <c r="X229" s="205">
        <f>W229*H229</f>
        <v>0</v>
      </c>
      <c r="Y229" s="31"/>
      <c r="Z229" s="31"/>
      <c r="AA229" s="31"/>
      <c r="AB229" s="31"/>
      <c r="AC229" s="31"/>
      <c r="AD229" s="31"/>
      <c r="AE229" s="31"/>
      <c r="AR229" s="206" t="s">
        <v>81</v>
      </c>
      <c r="AT229" s="206" t="s">
        <v>169</v>
      </c>
      <c r="AU229" s="206" t="s">
        <v>81</v>
      </c>
      <c r="AY229" s="14" t="s">
        <v>167</v>
      </c>
      <c r="BE229" s="207">
        <f>IF(O229="základní",K229,0)</f>
        <v>0</v>
      </c>
      <c r="BF229" s="207">
        <f>IF(O229="snížená",K229,0)</f>
        <v>0</v>
      </c>
      <c r="BG229" s="207">
        <f>IF(O229="zákl. přenesená",K229,0)</f>
        <v>0</v>
      </c>
      <c r="BH229" s="207">
        <f>IF(O229="sníž. přenesená",K229,0)</f>
        <v>0</v>
      </c>
      <c r="BI229" s="207">
        <f>IF(O229="nulová",K229,0)</f>
        <v>0</v>
      </c>
      <c r="BJ229" s="14" t="s">
        <v>81</v>
      </c>
      <c r="BK229" s="207">
        <f>ROUND(P229*H229,2)</f>
        <v>0</v>
      </c>
      <c r="BL229" s="14" t="s">
        <v>81</v>
      </c>
      <c r="BM229" s="206" t="s">
        <v>686</v>
      </c>
    </row>
    <row r="230" spans="1:65" s="2" customFormat="1" ht="29.25">
      <c r="A230" s="31"/>
      <c r="B230" s="32"/>
      <c r="C230" s="33"/>
      <c r="D230" s="208" t="s">
        <v>174</v>
      </c>
      <c r="E230" s="33"/>
      <c r="F230" s="209" t="s">
        <v>687</v>
      </c>
      <c r="G230" s="33"/>
      <c r="H230" s="33"/>
      <c r="I230" s="210"/>
      <c r="J230" s="210"/>
      <c r="K230" s="33"/>
      <c r="L230" s="33"/>
      <c r="M230" s="36"/>
      <c r="N230" s="211"/>
      <c r="O230" s="212"/>
      <c r="P230" s="68"/>
      <c r="Q230" s="68"/>
      <c r="R230" s="68"/>
      <c r="S230" s="68"/>
      <c r="T230" s="68"/>
      <c r="U230" s="68"/>
      <c r="V230" s="68"/>
      <c r="W230" s="68"/>
      <c r="X230" s="69"/>
      <c r="Y230" s="31"/>
      <c r="Z230" s="31"/>
      <c r="AA230" s="31"/>
      <c r="AB230" s="31"/>
      <c r="AC230" s="31"/>
      <c r="AD230" s="31"/>
      <c r="AE230" s="31"/>
      <c r="AT230" s="14" t="s">
        <v>174</v>
      </c>
      <c r="AU230" s="14" t="s">
        <v>81</v>
      </c>
    </row>
    <row r="231" spans="1:65" s="2" customFormat="1" ht="14.45" customHeight="1">
      <c r="A231" s="31"/>
      <c r="B231" s="32"/>
      <c r="C231" s="193" t="s">
        <v>407</v>
      </c>
      <c r="D231" s="193" t="s">
        <v>169</v>
      </c>
      <c r="E231" s="194" t="s">
        <v>688</v>
      </c>
      <c r="F231" s="195" t="s">
        <v>689</v>
      </c>
      <c r="G231" s="196" t="s">
        <v>202</v>
      </c>
      <c r="H231" s="197">
        <v>1</v>
      </c>
      <c r="I231" s="198"/>
      <c r="J231" s="198"/>
      <c r="K231" s="199">
        <f>ROUND(P231*H231,2)</f>
        <v>0</v>
      </c>
      <c r="L231" s="200"/>
      <c r="M231" s="36"/>
      <c r="N231" s="201" t="s">
        <v>1</v>
      </c>
      <c r="O231" s="202" t="s">
        <v>37</v>
      </c>
      <c r="P231" s="203">
        <f>I231+J231</f>
        <v>0</v>
      </c>
      <c r="Q231" s="203">
        <f>ROUND(I231*H231,2)</f>
        <v>0</v>
      </c>
      <c r="R231" s="203">
        <f>ROUND(J231*H231,2)</f>
        <v>0</v>
      </c>
      <c r="S231" s="68"/>
      <c r="T231" s="204">
        <f>S231*H231</f>
        <v>0</v>
      </c>
      <c r="U231" s="204">
        <v>0</v>
      </c>
      <c r="V231" s="204">
        <f>U231*H231</f>
        <v>0</v>
      </c>
      <c r="W231" s="204">
        <v>0</v>
      </c>
      <c r="X231" s="205">
        <f>W231*H231</f>
        <v>0</v>
      </c>
      <c r="Y231" s="31"/>
      <c r="Z231" s="31"/>
      <c r="AA231" s="31"/>
      <c r="AB231" s="31"/>
      <c r="AC231" s="31"/>
      <c r="AD231" s="31"/>
      <c r="AE231" s="31"/>
      <c r="AR231" s="206" t="s">
        <v>81</v>
      </c>
      <c r="AT231" s="206" t="s">
        <v>169</v>
      </c>
      <c r="AU231" s="206" t="s">
        <v>81</v>
      </c>
      <c r="AY231" s="14" t="s">
        <v>167</v>
      </c>
      <c r="BE231" s="207">
        <f>IF(O231="základní",K231,0)</f>
        <v>0</v>
      </c>
      <c r="BF231" s="207">
        <f>IF(O231="snížená",K231,0)</f>
        <v>0</v>
      </c>
      <c r="BG231" s="207">
        <f>IF(O231="zákl. přenesená",K231,0)</f>
        <v>0</v>
      </c>
      <c r="BH231" s="207">
        <f>IF(O231="sníž. přenesená",K231,0)</f>
        <v>0</v>
      </c>
      <c r="BI231" s="207">
        <f>IF(O231="nulová",K231,0)</f>
        <v>0</v>
      </c>
      <c r="BJ231" s="14" t="s">
        <v>81</v>
      </c>
      <c r="BK231" s="207">
        <f>ROUND(P231*H231,2)</f>
        <v>0</v>
      </c>
      <c r="BL231" s="14" t="s">
        <v>81</v>
      </c>
      <c r="BM231" s="206" t="s">
        <v>690</v>
      </c>
    </row>
    <row r="232" spans="1:65" s="2" customFormat="1" ht="29.25">
      <c r="A232" s="31"/>
      <c r="B232" s="32"/>
      <c r="C232" s="33"/>
      <c r="D232" s="208" t="s">
        <v>174</v>
      </c>
      <c r="E232" s="33"/>
      <c r="F232" s="209" t="s">
        <v>691</v>
      </c>
      <c r="G232" s="33"/>
      <c r="H232" s="33"/>
      <c r="I232" s="210"/>
      <c r="J232" s="210"/>
      <c r="K232" s="33"/>
      <c r="L232" s="33"/>
      <c r="M232" s="36"/>
      <c r="N232" s="211"/>
      <c r="O232" s="212"/>
      <c r="P232" s="68"/>
      <c r="Q232" s="68"/>
      <c r="R232" s="68"/>
      <c r="S232" s="68"/>
      <c r="T232" s="68"/>
      <c r="U232" s="68"/>
      <c r="V232" s="68"/>
      <c r="W232" s="68"/>
      <c r="X232" s="69"/>
      <c r="Y232" s="31"/>
      <c r="Z232" s="31"/>
      <c r="AA232" s="31"/>
      <c r="AB232" s="31"/>
      <c r="AC232" s="31"/>
      <c r="AD232" s="31"/>
      <c r="AE232" s="31"/>
      <c r="AT232" s="14" t="s">
        <v>174</v>
      </c>
      <c r="AU232" s="14" t="s">
        <v>81</v>
      </c>
    </row>
    <row r="233" spans="1:65" s="2" customFormat="1" ht="14.45" customHeight="1">
      <c r="A233" s="31"/>
      <c r="B233" s="32"/>
      <c r="C233" s="193" t="s">
        <v>412</v>
      </c>
      <c r="D233" s="193" t="s">
        <v>169</v>
      </c>
      <c r="E233" s="194" t="s">
        <v>692</v>
      </c>
      <c r="F233" s="195" t="s">
        <v>693</v>
      </c>
      <c r="G233" s="196" t="s">
        <v>202</v>
      </c>
      <c r="H233" s="197">
        <v>1</v>
      </c>
      <c r="I233" s="198"/>
      <c r="J233" s="198"/>
      <c r="K233" s="199">
        <f>ROUND(P233*H233,2)</f>
        <v>0</v>
      </c>
      <c r="L233" s="200"/>
      <c r="M233" s="36"/>
      <c r="N233" s="201" t="s">
        <v>1</v>
      </c>
      <c r="O233" s="202" t="s">
        <v>37</v>
      </c>
      <c r="P233" s="203">
        <f>I233+J233</f>
        <v>0</v>
      </c>
      <c r="Q233" s="203">
        <f>ROUND(I233*H233,2)</f>
        <v>0</v>
      </c>
      <c r="R233" s="203">
        <f>ROUND(J233*H233,2)</f>
        <v>0</v>
      </c>
      <c r="S233" s="68"/>
      <c r="T233" s="204">
        <f>S233*H233</f>
        <v>0</v>
      </c>
      <c r="U233" s="204">
        <v>0</v>
      </c>
      <c r="V233" s="204">
        <f>U233*H233</f>
        <v>0</v>
      </c>
      <c r="W233" s="204">
        <v>0</v>
      </c>
      <c r="X233" s="205">
        <f>W233*H233</f>
        <v>0</v>
      </c>
      <c r="Y233" s="31"/>
      <c r="Z233" s="31"/>
      <c r="AA233" s="31"/>
      <c r="AB233" s="31"/>
      <c r="AC233" s="31"/>
      <c r="AD233" s="31"/>
      <c r="AE233" s="31"/>
      <c r="AR233" s="206" t="s">
        <v>81</v>
      </c>
      <c r="AT233" s="206" t="s">
        <v>169</v>
      </c>
      <c r="AU233" s="206" t="s">
        <v>81</v>
      </c>
      <c r="AY233" s="14" t="s">
        <v>167</v>
      </c>
      <c r="BE233" s="207">
        <f>IF(O233="základní",K233,0)</f>
        <v>0</v>
      </c>
      <c r="BF233" s="207">
        <f>IF(O233="snížená",K233,0)</f>
        <v>0</v>
      </c>
      <c r="BG233" s="207">
        <f>IF(O233="zákl. přenesená",K233,0)</f>
        <v>0</v>
      </c>
      <c r="BH233" s="207">
        <f>IF(O233="sníž. přenesená",K233,0)</f>
        <v>0</v>
      </c>
      <c r="BI233" s="207">
        <f>IF(O233="nulová",K233,0)</f>
        <v>0</v>
      </c>
      <c r="BJ233" s="14" t="s">
        <v>81</v>
      </c>
      <c r="BK233" s="207">
        <f>ROUND(P233*H233,2)</f>
        <v>0</v>
      </c>
      <c r="BL233" s="14" t="s">
        <v>81</v>
      </c>
      <c r="BM233" s="206" t="s">
        <v>694</v>
      </c>
    </row>
    <row r="234" spans="1:65" s="2" customFormat="1" ht="11.25">
      <c r="A234" s="31"/>
      <c r="B234" s="32"/>
      <c r="C234" s="33"/>
      <c r="D234" s="208" t="s">
        <v>174</v>
      </c>
      <c r="E234" s="33"/>
      <c r="F234" s="209" t="s">
        <v>693</v>
      </c>
      <c r="G234" s="33"/>
      <c r="H234" s="33"/>
      <c r="I234" s="210"/>
      <c r="J234" s="210"/>
      <c r="K234" s="33"/>
      <c r="L234" s="33"/>
      <c r="M234" s="36"/>
      <c r="N234" s="211"/>
      <c r="O234" s="212"/>
      <c r="P234" s="68"/>
      <c r="Q234" s="68"/>
      <c r="R234" s="68"/>
      <c r="S234" s="68"/>
      <c r="T234" s="68"/>
      <c r="U234" s="68"/>
      <c r="V234" s="68"/>
      <c r="W234" s="68"/>
      <c r="X234" s="69"/>
      <c r="Y234" s="31"/>
      <c r="Z234" s="31"/>
      <c r="AA234" s="31"/>
      <c r="AB234" s="31"/>
      <c r="AC234" s="31"/>
      <c r="AD234" s="31"/>
      <c r="AE234" s="31"/>
      <c r="AT234" s="14" t="s">
        <v>174</v>
      </c>
      <c r="AU234" s="14" t="s">
        <v>81</v>
      </c>
    </row>
    <row r="235" spans="1:65" s="2" customFormat="1" ht="14.45" customHeight="1">
      <c r="A235" s="31"/>
      <c r="B235" s="32"/>
      <c r="C235" s="193" t="s">
        <v>416</v>
      </c>
      <c r="D235" s="193" t="s">
        <v>169</v>
      </c>
      <c r="E235" s="194" t="s">
        <v>695</v>
      </c>
      <c r="F235" s="195" t="s">
        <v>696</v>
      </c>
      <c r="G235" s="196" t="s">
        <v>202</v>
      </c>
      <c r="H235" s="197">
        <v>8</v>
      </c>
      <c r="I235" s="198"/>
      <c r="J235" s="198"/>
      <c r="K235" s="199">
        <f>ROUND(P235*H235,2)</f>
        <v>0</v>
      </c>
      <c r="L235" s="200"/>
      <c r="M235" s="36"/>
      <c r="N235" s="201" t="s">
        <v>1</v>
      </c>
      <c r="O235" s="202" t="s">
        <v>37</v>
      </c>
      <c r="P235" s="203">
        <f>I235+J235</f>
        <v>0</v>
      </c>
      <c r="Q235" s="203">
        <f>ROUND(I235*H235,2)</f>
        <v>0</v>
      </c>
      <c r="R235" s="203">
        <f>ROUND(J235*H235,2)</f>
        <v>0</v>
      </c>
      <c r="S235" s="68"/>
      <c r="T235" s="204">
        <f>S235*H235</f>
        <v>0</v>
      </c>
      <c r="U235" s="204">
        <v>0</v>
      </c>
      <c r="V235" s="204">
        <f>U235*H235</f>
        <v>0</v>
      </c>
      <c r="W235" s="204">
        <v>0</v>
      </c>
      <c r="X235" s="205">
        <f>W235*H235</f>
        <v>0</v>
      </c>
      <c r="Y235" s="31"/>
      <c r="Z235" s="31"/>
      <c r="AA235" s="31"/>
      <c r="AB235" s="31"/>
      <c r="AC235" s="31"/>
      <c r="AD235" s="31"/>
      <c r="AE235" s="31"/>
      <c r="AR235" s="206" t="s">
        <v>81</v>
      </c>
      <c r="AT235" s="206" t="s">
        <v>169</v>
      </c>
      <c r="AU235" s="206" t="s">
        <v>81</v>
      </c>
      <c r="AY235" s="14" t="s">
        <v>167</v>
      </c>
      <c r="BE235" s="207">
        <f>IF(O235="základní",K235,0)</f>
        <v>0</v>
      </c>
      <c r="BF235" s="207">
        <f>IF(O235="snížená",K235,0)</f>
        <v>0</v>
      </c>
      <c r="BG235" s="207">
        <f>IF(O235="zákl. přenesená",K235,0)</f>
        <v>0</v>
      </c>
      <c r="BH235" s="207">
        <f>IF(O235="sníž. přenesená",K235,0)</f>
        <v>0</v>
      </c>
      <c r="BI235" s="207">
        <f>IF(O235="nulová",K235,0)</f>
        <v>0</v>
      </c>
      <c r="BJ235" s="14" t="s">
        <v>81</v>
      </c>
      <c r="BK235" s="207">
        <f>ROUND(P235*H235,2)</f>
        <v>0</v>
      </c>
      <c r="BL235" s="14" t="s">
        <v>81</v>
      </c>
      <c r="BM235" s="206" t="s">
        <v>697</v>
      </c>
    </row>
    <row r="236" spans="1:65" s="2" customFormat="1" ht="11.25">
      <c r="A236" s="31"/>
      <c r="B236" s="32"/>
      <c r="C236" s="33"/>
      <c r="D236" s="208" t="s">
        <v>174</v>
      </c>
      <c r="E236" s="33"/>
      <c r="F236" s="209" t="s">
        <v>696</v>
      </c>
      <c r="G236" s="33"/>
      <c r="H236" s="33"/>
      <c r="I236" s="210"/>
      <c r="J236" s="210"/>
      <c r="K236" s="33"/>
      <c r="L236" s="33"/>
      <c r="M236" s="36"/>
      <c r="N236" s="211"/>
      <c r="O236" s="212"/>
      <c r="P236" s="68"/>
      <c r="Q236" s="68"/>
      <c r="R236" s="68"/>
      <c r="S236" s="68"/>
      <c r="T236" s="68"/>
      <c r="U236" s="68"/>
      <c r="V236" s="68"/>
      <c r="W236" s="68"/>
      <c r="X236" s="69"/>
      <c r="Y236" s="31"/>
      <c r="Z236" s="31"/>
      <c r="AA236" s="31"/>
      <c r="AB236" s="31"/>
      <c r="AC236" s="31"/>
      <c r="AD236" s="31"/>
      <c r="AE236" s="31"/>
      <c r="AT236" s="14" t="s">
        <v>174</v>
      </c>
      <c r="AU236" s="14" t="s">
        <v>81</v>
      </c>
    </row>
    <row r="237" spans="1:65" s="2" customFormat="1" ht="14.45" customHeight="1">
      <c r="A237" s="31"/>
      <c r="B237" s="32"/>
      <c r="C237" s="193" t="s">
        <v>420</v>
      </c>
      <c r="D237" s="193" t="s">
        <v>169</v>
      </c>
      <c r="E237" s="194" t="s">
        <v>698</v>
      </c>
      <c r="F237" s="195" t="s">
        <v>699</v>
      </c>
      <c r="G237" s="196" t="s">
        <v>202</v>
      </c>
      <c r="H237" s="197">
        <v>800</v>
      </c>
      <c r="I237" s="198"/>
      <c r="J237" s="198"/>
      <c r="K237" s="199">
        <f>ROUND(P237*H237,2)</f>
        <v>0</v>
      </c>
      <c r="L237" s="200"/>
      <c r="M237" s="36"/>
      <c r="N237" s="201" t="s">
        <v>1</v>
      </c>
      <c r="O237" s="202" t="s">
        <v>37</v>
      </c>
      <c r="P237" s="203">
        <f>I237+J237</f>
        <v>0</v>
      </c>
      <c r="Q237" s="203">
        <f>ROUND(I237*H237,2)</f>
        <v>0</v>
      </c>
      <c r="R237" s="203">
        <f>ROUND(J237*H237,2)</f>
        <v>0</v>
      </c>
      <c r="S237" s="68"/>
      <c r="T237" s="204">
        <f>S237*H237</f>
        <v>0</v>
      </c>
      <c r="U237" s="204">
        <v>0</v>
      </c>
      <c r="V237" s="204">
        <f>U237*H237</f>
        <v>0</v>
      </c>
      <c r="W237" s="204">
        <v>0</v>
      </c>
      <c r="X237" s="205">
        <f>W237*H237</f>
        <v>0</v>
      </c>
      <c r="Y237" s="31"/>
      <c r="Z237" s="31"/>
      <c r="AA237" s="31"/>
      <c r="AB237" s="31"/>
      <c r="AC237" s="31"/>
      <c r="AD237" s="31"/>
      <c r="AE237" s="31"/>
      <c r="AR237" s="206" t="s">
        <v>81</v>
      </c>
      <c r="AT237" s="206" t="s">
        <v>169</v>
      </c>
      <c r="AU237" s="206" t="s">
        <v>81</v>
      </c>
      <c r="AY237" s="14" t="s">
        <v>167</v>
      </c>
      <c r="BE237" s="207">
        <f>IF(O237="základní",K237,0)</f>
        <v>0</v>
      </c>
      <c r="BF237" s="207">
        <f>IF(O237="snížená",K237,0)</f>
        <v>0</v>
      </c>
      <c r="BG237" s="207">
        <f>IF(O237="zákl. přenesená",K237,0)</f>
        <v>0</v>
      </c>
      <c r="BH237" s="207">
        <f>IF(O237="sníž. přenesená",K237,0)</f>
        <v>0</v>
      </c>
      <c r="BI237" s="207">
        <f>IF(O237="nulová",K237,0)</f>
        <v>0</v>
      </c>
      <c r="BJ237" s="14" t="s">
        <v>81</v>
      </c>
      <c r="BK237" s="207">
        <f>ROUND(P237*H237,2)</f>
        <v>0</v>
      </c>
      <c r="BL237" s="14" t="s">
        <v>81</v>
      </c>
      <c r="BM237" s="206" t="s">
        <v>700</v>
      </c>
    </row>
    <row r="238" spans="1:65" s="2" customFormat="1" ht="19.5">
      <c r="A238" s="31"/>
      <c r="B238" s="32"/>
      <c r="C238" s="33"/>
      <c r="D238" s="208" t="s">
        <v>174</v>
      </c>
      <c r="E238" s="33"/>
      <c r="F238" s="209" t="s">
        <v>701</v>
      </c>
      <c r="G238" s="33"/>
      <c r="H238" s="33"/>
      <c r="I238" s="210"/>
      <c r="J238" s="210"/>
      <c r="K238" s="33"/>
      <c r="L238" s="33"/>
      <c r="M238" s="36"/>
      <c r="N238" s="211"/>
      <c r="O238" s="212"/>
      <c r="P238" s="68"/>
      <c r="Q238" s="68"/>
      <c r="R238" s="68"/>
      <c r="S238" s="68"/>
      <c r="T238" s="68"/>
      <c r="U238" s="68"/>
      <c r="V238" s="68"/>
      <c r="W238" s="68"/>
      <c r="X238" s="69"/>
      <c r="Y238" s="31"/>
      <c r="Z238" s="31"/>
      <c r="AA238" s="31"/>
      <c r="AB238" s="31"/>
      <c r="AC238" s="31"/>
      <c r="AD238" s="31"/>
      <c r="AE238" s="31"/>
      <c r="AT238" s="14" t="s">
        <v>174</v>
      </c>
      <c r="AU238" s="14" t="s">
        <v>81</v>
      </c>
    </row>
    <row r="239" spans="1:65" s="2" customFormat="1" ht="14.45" customHeight="1">
      <c r="A239" s="31"/>
      <c r="B239" s="32"/>
      <c r="C239" s="193" t="s">
        <v>424</v>
      </c>
      <c r="D239" s="193" t="s">
        <v>169</v>
      </c>
      <c r="E239" s="194" t="s">
        <v>702</v>
      </c>
      <c r="F239" s="195" t="s">
        <v>703</v>
      </c>
      <c r="G239" s="196" t="s">
        <v>202</v>
      </c>
      <c r="H239" s="197">
        <v>24</v>
      </c>
      <c r="I239" s="198"/>
      <c r="J239" s="198"/>
      <c r="K239" s="199">
        <f>ROUND(P239*H239,2)</f>
        <v>0</v>
      </c>
      <c r="L239" s="200"/>
      <c r="M239" s="36"/>
      <c r="N239" s="201" t="s">
        <v>1</v>
      </c>
      <c r="O239" s="202" t="s">
        <v>37</v>
      </c>
      <c r="P239" s="203">
        <f>I239+J239</f>
        <v>0</v>
      </c>
      <c r="Q239" s="203">
        <f>ROUND(I239*H239,2)</f>
        <v>0</v>
      </c>
      <c r="R239" s="203">
        <f>ROUND(J239*H239,2)</f>
        <v>0</v>
      </c>
      <c r="S239" s="68"/>
      <c r="T239" s="204">
        <f>S239*H239</f>
        <v>0</v>
      </c>
      <c r="U239" s="204">
        <v>0</v>
      </c>
      <c r="V239" s="204">
        <f>U239*H239</f>
        <v>0</v>
      </c>
      <c r="W239" s="204">
        <v>0</v>
      </c>
      <c r="X239" s="205">
        <f>W239*H239</f>
        <v>0</v>
      </c>
      <c r="Y239" s="31"/>
      <c r="Z239" s="31"/>
      <c r="AA239" s="31"/>
      <c r="AB239" s="31"/>
      <c r="AC239" s="31"/>
      <c r="AD239" s="31"/>
      <c r="AE239" s="31"/>
      <c r="AR239" s="206" t="s">
        <v>81</v>
      </c>
      <c r="AT239" s="206" t="s">
        <v>169</v>
      </c>
      <c r="AU239" s="206" t="s">
        <v>81</v>
      </c>
      <c r="AY239" s="14" t="s">
        <v>167</v>
      </c>
      <c r="BE239" s="207">
        <f>IF(O239="základní",K239,0)</f>
        <v>0</v>
      </c>
      <c r="BF239" s="207">
        <f>IF(O239="snížená",K239,0)</f>
        <v>0</v>
      </c>
      <c r="BG239" s="207">
        <f>IF(O239="zákl. přenesená",K239,0)</f>
        <v>0</v>
      </c>
      <c r="BH239" s="207">
        <f>IF(O239="sníž. přenesená",K239,0)</f>
        <v>0</v>
      </c>
      <c r="BI239" s="207">
        <f>IF(O239="nulová",K239,0)</f>
        <v>0</v>
      </c>
      <c r="BJ239" s="14" t="s">
        <v>81</v>
      </c>
      <c r="BK239" s="207">
        <f>ROUND(P239*H239,2)</f>
        <v>0</v>
      </c>
      <c r="BL239" s="14" t="s">
        <v>81</v>
      </c>
      <c r="BM239" s="206" t="s">
        <v>704</v>
      </c>
    </row>
    <row r="240" spans="1:65" s="2" customFormat="1" ht="19.5">
      <c r="A240" s="31"/>
      <c r="B240" s="32"/>
      <c r="C240" s="33"/>
      <c r="D240" s="208" t="s">
        <v>174</v>
      </c>
      <c r="E240" s="33"/>
      <c r="F240" s="209" t="s">
        <v>705</v>
      </c>
      <c r="G240" s="33"/>
      <c r="H240" s="33"/>
      <c r="I240" s="210"/>
      <c r="J240" s="210"/>
      <c r="K240" s="33"/>
      <c r="L240" s="33"/>
      <c r="M240" s="36"/>
      <c r="N240" s="211"/>
      <c r="O240" s="212"/>
      <c r="P240" s="68"/>
      <c r="Q240" s="68"/>
      <c r="R240" s="68"/>
      <c r="S240" s="68"/>
      <c r="T240" s="68"/>
      <c r="U240" s="68"/>
      <c r="V240" s="68"/>
      <c r="W240" s="68"/>
      <c r="X240" s="69"/>
      <c r="Y240" s="31"/>
      <c r="Z240" s="31"/>
      <c r="AA240" s="31"/>
      <c r="AB240" s="31"/>
      <c r="AC240" s="31"/>
      <c r="AD240" s="31"/>
      <c r="AE240" s="31"/>
      <c r="AT240" s="14" t="s">
        <v>174</v>
      </c>
      <c r="AU240" s="14" t="s">
        <v>81</v>
      </c>
    </row>
    <row r="241" spans="1:65" s="2" customFormat="1" ht="14.45" customHeight="1">
      <c r="A241" s="31"/>
      <c r="B241" s="32"/>
      <c r="C241" s="193" t="s">
        <v>428</v>
      </c>
      <c r="D241" s="193" t="s">
        <v>169</v>
      </c>
      <c r="E241" s="194" t="s">
        <v>706</v>
      </c>
      <c r="F241" s="195" t="s">
        <v>707</v>
      </c>
      <c r="G241" s="196" t="s">
        <v>202</v>
      </c>
      <c r="H241" s="197">
        <v>49</v>
      </c>
      <c r="I241" s="198"/>
      <c r="J241" s="198"/>
      <c r="K241" s="199">
        <f>ROUND(P241*H241,2)</f>
        <v>0</v>
      </c>
      <c r="L241" s="200"/>
      <c r="M241" s="36"/>
      <c r="N241" s="201" t="s">
        <v>1</v>
      </c>
      <c r="O241" s="202" t="s">
        <v>37</v>
      </c>
      <c r="P241" s="203">
        <f>I241+J241</f>
        <v>0</v>
      </c>
      <c r="Q241" s="203">
        <f>ROUND(I241*H241,2)</f>
        <v>0</v>
      </c>
      <c r="R241" s="203">
        <f>ROUND(J241*H241,2)</f>
        <v>0</v>
      </c>
      <c r="S241" s="68"/>
      <c r="T241" s="204">
        <f>S241*H241</f>
        <v>0</v>
      </c>
      <c r="U241" s="204">
        <v>0</v>
      </c>
      <c r="V241" s="204">
        <f>U241*H241</f>
        <v>0</v>
      </c>
      <c r="W241" s="204">
        <v>0</v>
      </c>
      <c r="X241" s="205">
        <f>W241*H241</f>
        <v>0</v>
      </c>
      <c r="Y241" s="31"/>
      <c r="Z241" s="31"/>
      <c r="AA241" s="31"/>
      <c r="AB241" s="31"/>
      <c r="AC241" s="31"/>
      <c r="AD241" s="31"/>
      <c r="AE241" s="31"/>
      <c r="AR241" s="206" t="s">
        <v>81</v>
      </c>
      <c r="AT241" s="206" t="s">
        <v>169</v>
      </c>
      <c r="AU241" s="206" t="s">
        <v>81</v>
      </c>
      <c r="AY241" s="14" t="s">
        <v>167</v>
      </c>
      <c r="BE241" s="207">
        <f>IF(O241="základní",K241,0)</f>
        <v>0</v>
      </c>
      <c r="BF241" s="207">
        <f>IF(O241="snížená",K241,0)</f>
        <v>0</v>
      </c>
      <c r="BG241" s="207">
        <f>IF(O241="zákl. přenesená",K241,0)</f>
        <v>0</v>
      </c>
      <c r="BH241" s="207">
        <f>IF(O241="sníž. přenesená",K241,0)</f>
        <v>0</v>
      </c>
      <c r="BI241" s="207">
        <f>IF(O241="nulová",K241,0)</f>
        <v>0</v>
      </c>
      <c r="BJ241" s="14" t="s">
        <v>81</v>
      </c>
      <c r="BK241" s="207">
        <f>ROUND(P241*H241,2)</f>
        <v>0</v>
      </c>
      <c r="BL241" s="14" t="s">
        <v>81</v>
      </c>
      <c r="BM241" s="206" t="s">
        <v>708</v>
      </c>
    </row>
    <row r="242" spans="1:65" s="2" customFormat="1" ht="11.25">
      <c r="A242" s="31"/>
      <c r="B242" s="32"/>
      <c r="C242" s="33"/>
      <c r="D242" s="208" t="s">
        <v>174</v>
      </c>
      <c r="E242" s="33"/>
      <c r="F242" s="209" t="s">
        <v>707</v>
      </c>
      <c r="G242" s="33"/>
      <c r="H242" s="33"/>
      <c r="I242" s="210"/>
      <c r="J242" s="210"/>
      <c r="K242" s="33"/>
      <c r="L242" s="33"/>
      <c r="M242" s="36"/>
      <c r="N242" s="211"/>
      <c r="O242" s="212"/>
      <c r="P242" s="68"/>
      <c r="Q242" s="68"/>
      <c r="R242" s="68"/>
      <c r="S242" s="68"/>
      <c r="T242" s="68"/>
      <c r="U242" s="68"/>
      <c r="V242" s="68"/>
      <c r="W242" s="68"/>
      <c r="X242" s="69"/>
      <c r="Y242" s="31"/>
      <c r="Z242" s="31"/>
      <c r="AA242" s="31"/>
      <c r="AB242" s="31"/>
      <c r="AC242" s="31"/>
      <c r="AD242" s="31"/>
      <c r="AE242" s="31"/>
      <c r="AT242" s="14" t="s">
        <v>174</v>
      </c>
      <c r="AU242" s="14" t="s">
        <v>81</v>
      </c>
    </row>
    <row r="243" spans="1:65" s="2" customFormat="1" ht="14.45" customHeight="1">
      <c r="A243" s="31"/>
      <c r="B243" s="32"/>
      <c r="C243" s="193" t="s">
        <v>432</v>
      </c>
      <c r="D243" s="193" t="s">
        <v>169</v>
      </c>
      <c r="E243" s="194" t="s">
        <v>709</v>
      </c>
      <c r="F243" s="195" t="s">
        <v>710</v>
      </c>
      <c r="G243" s="196" t="s">
        <v>202</v>
      </c>
      <c r="H243" s="197">
        <v>49</v>
      </c>
      <c r="I243" s="198"/>
      <c r="J243" s="198"/>
      <c r="K243" s="199">
        <f>ROUND(P243*H243,2)</f>
        <v>0</v>
      </c>
      <c r="L243" s="200"/>
      <c r="M243" s="36"/>
      <c r="N243" s="201" t="s">
        <v>1</v>
      </c>
      <c r="O243" s="202" t="s">
        <v>37</v>
      </c>
      <c r="P243" s="203">
        <f>I243+J243</f>
        <v>0</v>
      </c>
      <c r="Q243" s="203">
        <f>ROUND(I243*H243,2)</f>
        <v>0</v>
      </c>
      <c r="R243" s="203">
        <f>ROUND(J243*H243,2)</f>
        <v>0</v>
      </c>
      <c r="S243" s="68"/>
      <c r="T243" s="204">
        <f>S243*H243</f>
        <v>0</v>
      </c>
      <c r="U243" s="204">
        <v>0</v>
      </c>
      <c r="V243" s="204">
        <f>U243*H243</f>
        <v>0</v>
      </c>
      <c r="W243" s="204">
        <v>0</v>
      </c>
      <c r="X243" s="205">
        <f>W243*H243</f>
        <v>0</v>
      </c>
      <c r="Y243" s="31"/>
      <c r="Z243" s="31"/>
      <c r="AA243" s="31"/>
      <c r="AB243" s="31"/>
      <c r="AC243" s="31"/>
      <c r="AD243" s="31"/>
      <c r="AE243" s="31"/>
      <c r="AR243" s="206" t="s">
        <v>81</v>
      </c>
      <c r="AT243" s="206" t="s">
        <v>169</v>
      </c>
      <c r="AU243" s="206" t="s">
        <v>81</v>
      </c>
      <c r="AY243" s="14" t="s">
        <v>167</v>
      </c>
      <c r="BE243" s="207">
        <f>IF(O243="základní",K243,0)</f>
        <v>0</v>
      </c>
      <c r="BF243" s="207">
        <f>IF(O243="snížená",K243,0)</f>
        <v>0</v>
      </c>
      <c r="BG243" s="207">
        <f>IF(O243="zákl. přenesená",K243,0)</f>
        <v>0</v>
      </c>
      <c r="BH243" s="207">
        <f>IF(O243="sníž. přenesená",K243,0)</f>
        <v>0</v>
      </c>
      <c r="BI243" s="207">
        <f>IF(O243="nulová",K243,0)</f>
        <v>0</v>
      </c>
      <c r="BJ243" s="14" t="s">
        <v>81</v>
      </c>
      <c r="BK243" s="207">
        <f>ROUND(P243*H243,2)</f>
        <v>0</v>
      </c>
      <c r="BL243" s="14" t="s">
        <v>81</v>
      </c>
      <c r="BM243" s="206" t="s">
        <v>711</v>
      </c>
    </row>
    <row r="244" spans="1:65" s="2" customFormat="1" ht="11.25">
      <c r="A244" s="31"/>
      <c r="B244" s="32"/>
      <c r="C244" s="33"/>
      <c r="D244" s="208" t="s">
        <v>174</v>
      </c>
      <c r="E244" s="33"/>
      <c r="F244" s="209" t="s">
        <v>712</v>
      </c>
      <c r="G244" s="33"/>
      <c r="H244" s="33"/>
      <c r="I244" s="210"/>
      <c r="J244" s="210"/>
      <c r="K244" s="33"/>
      <c r="L244" s="33"/>
      <c r="M244" s="36"/>
      <c r="N244" s="211"/>
      <c r="O244" s="212"/>
      <c r="P244" s="68"/>
      <c r="Q244" s="68"/>
      <c r="R244" s="68"/>
      <c r="S244" s="68"/>
      <c r="T244" s="68"/>
      <c r="U244" s="68"/>
      <c r="V244" s="68"/>
      <c r="W244" s="68"/>
      <c r="X244" s="69"/>
      <c r="Y244" s="31"/>
      <c r="Z244" s="31"/>
      <c r="AA244" s="31"/>
      <c r="AB244" s="31"/>
      <c r="AC244" s="31"/>
      <c r="AD244" s="31"/>
      <c r="AE244" s="31"/>
      <c r="AT244" s="14" t="s">
        <v>174</v>
      </c>
      <c r="AU244" s="14" t="s">
        <v>81</v>
      </c>
    </row>
    <row r="245" spans="1:65" s="2" customFormat="1" ht="14.45" customHeight="1">
      <c r="A245" s="31"/>
      <c r="B245" s="32"/>
      <c r="C245" s="193" t="s">
        <v>436</v>
      </c>
      <c r="D245" s="193" t="s">
        <v>169</v>
      </c>
      <c r="E245" s="194" t="s">
        <v>713</v>
      </c>
      <c r="F245" s="195" t="s">
        <v>714</v>
      </c>
      <c r="G245" s="196" t="s">
        <v>202</v>
      </c>
      <c r="H245" s="197">
        <v>1</v>
      </c>
      <c r="I245" s="198"/>
      <c r="J245" s="198"/>
      <c r="K245" s="199">
        <f>ROUND(P245*H245,2)</f>
        <v>0</v>
      </c>
      <c r="L245" s="200"/>
      <c r="M245" s="36"/>
      <c r="N245" s="201" t="s">
        <v>1</v>
      </c>
      <c r="O245" s="202" t="s">
        <v>37</v>
      </c>
      <c r="P245" s="203">
        <f>I245+J245</f>
        <v>0</v>
      </c>
      <c r="Q245" s="203">
        <f>ROUND(I245*H245,2)</f>
        <v>0</v>
      </c>
      <c r="R245" s="203">
        <f>ROUND(J245*H245,2)</f>
        <v>0</v>
      </c>
      <c r="S245" s="68"/>
      <c r="T245" s="204">
        <f>S245*H245</f>
        <v>0</v>
      </c>
      <c r="U245" s="204">
        <v>0</v>
      </c>
      <c r="V245" s="204">
        <f>U245*H245</f>
        <v>0</v>
      </c>
      <c r="W245" s="204">
        <v>0</v>
      </c>
      <c r="X245" s="205">
        <f>W245*H245</f>
        <v>0</v>
      </c>
      <c r="Y245" s="31"/>
      <c r="Z245" s="31"/>
      <c r="AA245" s="31"/>
      <c r="AB245" s="31"/>
      <c r="AC245" s="31"/>
      <c r="AD245" s="31"/>
      <c r="AE245" s="31"/>
      <c r="AR245" s="206" t="s">
        <v>81</v>
      </c>
      <c r="AT245" s="206" t="s">
        <v>169</v>
      </c>
      <c r="AU245" s="206" t="s">
        <v>81</v>
      </c>
      <c r="AY245" s="14" t="s">
        <v>167</v>
      </c>
      <c r="BE245" s="207">
        <f>IF(O245="základní",K245,0)</f>
        <v>0</v>
      </c>
      <c r="BF245" s="207">
        <f>IF(O245="snížená",K245,0)</f>
        <v>0</v>
      </c>
      <c r="BG245" s="207">
        <f>IF(O245="zákl. přenesená",K245,0)</f>
        <v>0</v>
      </c>
      <c r="BH245" s="207">
        <f>IF(O245="sníž. přenesená",K245,0)</f>
        <v>0</v>
      </c>
      <c r="BI245" s="207">
        <f>IF(O245="nulová",K245,0)</f>
        <v>0</v>
      </c>
      <c r="BJ245" s="14" t="s">
        <v>81</v>
      </c>
      <c r="BK245" s="207">
        <f>ROUND(P245*H245,2)</f>
        <v>0</v>
      </c>
      <c r="BL245" s="14" t="s">
        <v>81</v>
      </c>
      <c r="BM245" s="206" t="s">
        <v>715</v>
      </c>
    </row>
    <row r="246" spans="1:65" s="2" customFormat="1" ht="11.25">
      <c r="A246" s="31"/>
      <c r="B246" s="32"/>
      <c r="C246" s="33"/>
      <c r="D246" s="208" t="s">
        <v>174</v>
      </c>
      <c r="E246" s="33"/>
      <c r="F246" s="209" t="s">
        <v>716</v>
      </c>
      <c r="G246" s="33"/>
      <c r="H246" s="33"/>
      <c r="I246" s="210"/>
      <c r="J246" s="210"/>
      <c r="K246" s="33"/>
      <c r="L246" s="33"/>
      <c r="M246" s="36"/>
      <c r="N246" s="211"/>
      <c r="O246" s="212"/>
      <c r="P246" s="68"/>
      <c r="Q246" s="68"/>
      <c r="R246" s="68"/>
      <c r="S246" s="68"/>
      <c r="T246" s="68"/>
      <c r="U246" s="68"/>
      <c r="V246" s="68"/>
      <c r="W246" s="68"/>
      <c r="X246" s="69"/>
      <c r="Y246" s="31"/>
      <c r="Z246" s="31"/>
      <c r="AA246" s="31"/>
      <c r="AB246" s="31"/>
      <c r="AC246" s="31"/>
      <c r="AD246" s="31"/>
      <c r="AE246" s="31"/>
      <c r="AT246" s="14" t="s">
        <v>174</v>
      </c>
      <c r="AU246" s="14" t="s">
        <v>81</v>
      </c>
    </row>
    <row r="247" spans="1:65" s="2" customFormat="1" ht="14.45" customHeight="1">
      <c r="A247" s="31"/>
      <c r="B247" s="32"/>
      <c r="C247" s="193" t="s">
        <v>440</v>
      </c>
      <c r="D247" s="193" t="s">
        <v>169</v>
      </c>
      <c r="E247" s="194" t="s">
        <v>717</v>
      </c>
      <c r="F247" s="195" t="s">
        <v>718</v>
      </c>
      <c r="G247" s="196" t="s">
        <v>202</v>
      </c>
      <c r="H247" s="197">
        <v>49</v>
      </c>
      <c r="I247" s="198"/>
      <c r="J247" s="198"/>
      <c r="K247" s="199">
        <f>ROUND(P247*H247,2)</f>
        <v>0</v>
      </c>
      <c r="L247" s="200"/>
      <c r="M247" s="36"/>
      <c r="N247" s="201" t="s">
        <v>1</v>
      </c>
      <c r="O247" s="202" t="s">
        <v>37</v>
      </c>
      <c r="P247" s="203">
        <f>I247+J247</f>
        <v>0</v>
      </c>
      <c r="Q247" s="203">
        <f>ROUND(I247*H247,2)</f>
        <v>0</v>
      </c>
      <c r="R247" s="203">
        <f>ROUND(J247*H247,2)</f>
        <v>0</v>
      </c>
      <c r="S247" s="68"/>
      <c r="T247" s="204">
        <f>S247*H247</f>
        <v>0</v>
      </c>
      <c r="U247" s="204">
        <v>0</v>
      </c>
      <c r="V247" s="204">
        <f>U247*H247</f>
        <v>0</v>
      </c>
      <c r="W247" s="204">
        <v>0</v>
      </c>
      <c r="X247" s="205">
        <f>W247*H247</f>
        <v>0</v>
      </c>
      <c r="Y247" s="31"/>
      <c r="Z247" s="31"/>
      <c r="AA247" s="31"/>
      <c r="AB247" s="31"/>
      <c r="AC247" s="31"/>
      <c r="AD247" s="31"/>
      <c r="AE247" s="31"/>
      <c r="AR247" s="206" t="s">
        <v>81</v>
      </c>
      <c r="AT247" s="206" t="s">
        <v>169</v>
      </c>
      <c r="AU247" s="206" t="s">
        <v>81</v>
      </c>
      <c r="AY247" s="14" t="s">
        <v>167</v>
      </c>
      <c r="BE247" s="207">
        <f>IF(O247="základní",K247,0)</f>
        <v>0</v>
      </c>
      <c r="BF247" s="207">
        <f>IF(O247="snížená",K247,0)</f>
        <v>0</v>
      </c>
      <c r="BG247" s="207">
        <f>IF(O247="zákl. přenesená",K247,0)</f>
        <v>0</v>
      </c>
      <c r="BH247" s="207">
        <f>IF(O247="sníž. přenesená",K247,0)</f>
        <v>0</v>
      </c>
      <c r="BI247" s="207">
        <f>IF(O247="nulová",K247,0)</f>
        <v>0</v>
      </c>
      <c r="BJ247" s="14" t="s">
        <v>81</v>
      </c>
      <c r="BK247" s="207">
        <f>ROUND(P247*H247,2)</f>
        <v>0</v>
      </c>
      <c r="BL247" s="14" t="s">
        <v>81</v>
      </c>
      <c r="BM247" s="206" t="s">
        <v>719</v>
      </c>
    </row>
    <row r="248" spans="1:65" s="2" customFormat="1" ht="11.25">
      <c r="A248" s="31"/>
      <c r="B248" s="32"/>
      <c r="C248" s="33"/>
      <c r="D248" s="208" t="s">
        <v>174</v>
      </c>
      <c r="E248" s="33"/>
      <c r="F248" s="209" t="s">
        <v>718</v>
      </c>
      <c r="G248" s="33"/>
      <c r="H248" s="33"/>
      <c r="I248" s="210"/>
      <c r="J248" s="210"/>
      <c r="K248" s="33"/>
      <c r="L248" s="33"/>
      <c r="M248" s="36"/>
      <c r="N248" s="211"/>
      <c r="O248" s="212"/>
      <c r="P248" s="68"/>
      <c r="Q248" s="68"/>
      <c r="R248" s="68"/>
      <c r="S248" s="68"/>
      <c r="T248" s="68"/>
      <c r="U248" s="68"/>
      <c r="V248" s="68"/>
      <c r="W248" s="68"/>
      <c r="X248" s="69"/>
      <c r="Y248" s="31"/>
      <c r="Z248" s="31"/>
      <c r="AA248" s="31"/>
      <c r="AB248" s="31"/>
      <c r="AC248" s="31"/>
      <c r="AD248" s="31"/>
      <c r="AE248" s="31"/>
      <c r="AT248" s="14" t="s">
        <v>174</v>
      </c>
      <c r="AU248" s="14" t="s">
        <v>81</v>
      </c>
    </row>
    <row r="249" spans="1:65" s="2" customFormat="1" ht="24.2" customHeight="1">
      <c r="A249" s="31"/>
      <c r="B249" s="32"/>
      <c r="C249" s="193" t="s">
        <v>444</v>
      </c>
      <c r="D249" s="193" t="s">
        <v>169</v>
      </c>
      <c r="E249" s="194" t="s">
        <v>467</v>
      </c>
      <c r="F249" s="195" t="s">
        <v>720</v>
      </c>
      <c r="G249" s="196" t="s">
        <v>202</v>
      </c>
      <c r="H249" s="197">
        <v>1</v>
      </c>
      <c r="I249" s="198"/>
      <c r="J249" s="198"/>
      <c r="K249" s="199">
        <f>ROUND(P249*H249,2)</f>
        <v>0</v>
      </c>
      <c r="L249" s="200"/>
      <c r="M249" s="36"/>
      <c r="N249" s="201" t="s">
        <v>1</v>
      </c>
      <c r="O249" s="202" t="s">
        <v>37</v>
      </c>
      <c r="P249" s="203">
        <f>I249+J249</f>
        <v>0</v>
      </c>
      <c r="Q249" s="203">
        <f>ROUND(I249*H249,2)</f>
        <v>0</v>
      </c>
      <c r="R249" s="203">
        <f>ROUND(J249*H249,2)</f>
        <v>0</v>
      </c>
      <c r="S249" s="68"/>
      <c r="T249" s="204">
        <f>S249*H249</f>
        <v>0</v>
      </c>
      <c r="U249" s="204">
        <v>0</v>
      </c>
      <c r="V249" s="204">
        <f>U249*H249</f>
        <v>0</v>
      </c>
      <c r="W249" s="204">
        <v>0</v>
      </c>
      <c r="X249" s="205">
        <f>W249*H249</f>
        <v>0</v>
      </c>
      <c r="Y249" s="31"/>
      <c r="Z249" s="31"/>
      <c r="AA249" s="31"/>
      <c r="AB249" s="31"/>
      <c r="AC249" s="31"/>
      <c r="AD249" s="31"/>
      <c r="AE249" s="31"/>
      <c r="AR249" s="206" t="s">
        <v>81</v>
      </c>
      <c r="AT249" s="206" t="s">
        <v>169</v>
      </c>
      <c r="AU249" s="206" t="s">
        <v>81</v>
      </c>
      <c r="AY249" s="14" t="s">
        <v>167</v>
      </c>
      <c r="BE249" s="207">
        <f>IF(O249="základní",K249,0)</f>
        <v>0</v>
      </c>
      <c r="BF249" s="207">
        <f>IF(O249="snížená",K249,0)</f>
        <v>0</v>
      </c>
      <c r="BG249" s="207">
        <f>IF(O249="zákl. přenesená",K249,0)</f>
        <v>0</v>
      </c>
      <c r="BH249" s="207">
        <f>IF(O249="sníž. přenesená",K249,0)</f>
        <v>0</v>
      </c>
      <c r="BI249" s="207">
        <f>IF(O249="nulová",K249,0)</f>
        <v>0</v>
      </c>
      <c r="BJ249" s="14" t="s">
        <v>81</v>
      </c>
      <c r="BK249" s="207">
        <f>ROUND(P249*H249,2)</f>
        <v>0</v>
      </c>
      <c r="BL249" s="14" t="s">
        <v>81</v>
      </c>
      <c r="BM249" s="206" t="s">
        <v>721</v>
      </c>
    </row>
    <row r="250" spans="1:65" s="2" customFormat="1" ht="58.5">
      <c r="A250" s="31"/>
      <c r="B250" s="32"/>
      <c r="C250" s="33"/>
      <c r="D250" s="208" t="s">
        <v>174</v>
      </c>
      <c r="E250" s="33"/>
      <c r="F250" s="209" t="s">
        <v>722</v>
      </c>
      <c r="G250" s="33"/>
      <c r="H250" s="33"/>
      <c r="I250" s="210"/>
      <c r="J250" s="210"/>
      <c r="K250" s="33"/>
      <c r="L250" s="33"/>
      <c r="M250" s="36"/>
      <c r="N250" s="211"/>
      <c r="O250" s="212"/>
      <c r="P250" s="68"/>
      <c r="Q250" s="68"/>
      <c r="R250" s="68"/>
      <c r="S250" s="68"/>
      <c r="T250" s="68"/>
      <c r="U250" s="68"/>
      <c r="V250" s="68"/>
      <c r="W250" s="68"/>
      <c r="X250" s="69"/>
      <c r="Y250" s="31"/>
      <c r="Z250" s="31"/>
      <c r="AA250" s="31"/>
      <c r="AB250" s="31"/>
      <c r="AC250" s="31"/>
      <c r="AD250" s="31"/>
      <c r="AE250" s="31"/>
      <c r="AT250" s="14" t="s">
        <v>174</v>
      </c>
      <c r="AU250" s="14" t="s">
        <v>81</v>
      </c>
    </row>
    <row r="251" spans="1:65" s="2" customFormat="1" ht="14.45" customHeight="1">
      <c r="A251" s="31"/>
      <c r="B251" s="32"/>
      <c r="C251" s="213" t="s">
        <v>448</v>
      </c>
      <c r="D251" s="213" t="s">
        <v>199</v>
      </c>
      <c r="E251" s="214" t="s">
        <v>280</v>
      </c>
      <c r="F251" s="215" t="s">
        <v>283</v>
      </c>
      <c r="G251" s="216" t="s">
        <v>202</v>
      </c>
      <c r="H251" s="217">
        <v>1</v>
      </c>
      <c r="I251" s="218"/>
      <c r="J251" s="219"/>
      <c r="K251" s="220">
        <f>ROUND(P251*H251,2)</f>
        <v>0</v>
      </c>
      <c r="L251" s="219"/>
      <c r="M251" s="221"/>
      <c r="N251" s="222" t="s">
        <v>1</v>
      </c>
      <c r="O251" s="202" t="s">
        <v>37</v>
      </c>
      <c r="P251" s="203">
        <f>I251+J251</f>
        <v>0</v>
      </c>
      <c r="Q251" s="203">
        <f>ROUND(I251*H251,2)</f>
        <v>0</v>
      </c>
      <c r="R251" s="203">
        <f>ROUND(J251*H251,2)</f>
        <v>0</v>
      </c>
      <c r="S251" s="68"/>
      <c r="T251" s="204">
        <f>S251*H251</f>
        <v>0</v>
      </c>
      <c r="U251" s="204">
        <v>0</v>
      </c>
      <c r="V251" s="204">
        <f>U251*H251</f>
        <v>0</v>
      </c>
      <c r="W251" s="204">
        <v>0</v>
      </c>
      <c r="X251" s="205">
        <f>W251*H251</f>
        <v>0</v>
      </c>
      <c r="Y251" s="31"/>
      <c r="Z251" s="31"/>
      <c r="AA251" s="31"/>
      <c r="AB251" s="31"/>
      <c r="AC251" s="31"/>
      <c r="AD251" s="31"/>
      <c r="AE251" s="31"/>
      <c r="AR251" s="206" t="s">
        <v>83</v>
      </c>
      <c r="AT251" s="206" t="s">
        <v>199</v>
      </c>
      <c r="AU251" s="206" t="s">
        <v>81</v>
      </c>
      <c r="AY251" s="14" t="s">
        <v>167</v>
      </c>
      <c r="BE251" s="207">
        <f>IF(O251="základní",K251,0)</f>
        <v>0</v>
      </c>
      <c r="BF251" s="207">
        <f>IF(O251="snížená",K251,0)</f>
        <v>0</v>
      </c>
      <c r="BG251" s="207">
        <f>IF(O251="zákl. přenesená",K251,0)</f>
        <v>0</v>
      </c>
      <c r="BH251" s="207">
        <f>IF(O251="sníž. přenesená",K251,0)</f>
        <v>0</v>
      </c>
      <c r="BI251" s="207">
        <f>IF(O251="nulová",K251,0)</f>
        <v>0</v>
      </c>
      <c r="BJ251" s="14" t="s">
        <v>81</v>
      </c>
      <c r="BK251" s="207">
        <f>ROUND(P251*H251,2)</f>
        <v>0</v>
      </c>
      <c r="BL251" s="14" t="s">
        <v>81</v>
      </c>
      <c r="BM251" s="206" t="s">
        <v>723</v>
      </c>
    </row>
    <row r="252" spans="1:65" s="2" customFormat="1" ht="11.25">
      <c r="A252" s="31"/>
      <c r="B252" s="32"/>
      <c r="C252" s="33"/>
      <c r="D252" s="208" t="s">
        <v>174</v>
      </c>
      <c r="E252" s="33"/>
      <c r="F252" s="209" t="s">
        <v>724</v>
      </c>
      <c r="G252" s="33"/>
      <c r="H252" s="33"/>
      <c r="I252" s="210"/>
      <c r="J252" s="210"/>
      <c r="K252" s="33"/>
      <c r="L252" s="33"/>
      <c r="M252" s="36"/>
      <c r="N252" s="211"/>
      <c r="O252" s="212"/>
      <c r="P252" s="68"/>
      <c r="Q252" s="68"/>
      <c r="R252" s="68"/>
      <c r="S252" s="68"/>
      <c r="T252" s="68"/>
      <c r="U252" s="68"/>
      <c r="V252" s="68"/>
      <c r="W252" s="68"/>
      <c r="X252" s="69"/>
      <c r="Y252" s="31"/>
      <c r="Z252" s="31"/>
      <c r="AA252" s="31"/>
      <c r="AB252" s="31"/>
      <c r="AC252" s="31"/>
      <c r="AD252" s="31"/>
      <c r="AE252" s="31"/>
      <c r="AT252" s="14" t="s">
        <v>174</v>
      </c>
      <c r="AU252" s="14" t="s">
        <v>81</v>
      </c>
    </row>
    <row r="253" spans="1:65" s="2" customFormat="1" ht="24.2" customHeight="1">
      <c r="A253" s="31"/>
      <c r="B253" s="32"/>
      <c r="C253" s="193" t="s">
        <v>452</v>
      </c>
      <c r="D253" s="193" t="s">
        <v>169</v>
      </c>
      <c r="E253" s="194" t="s">
        <v>472</v>
      </c>
      <c r="F253" s="195" t="s">
        <v>473</v>
      </c>
      <c r="G253" s="196" t="s">
        <v>202</v>
      </c>
      <c r="H253" s="197">
        <v>1</v>
      </c>
      <c r="I253" s="198"/>
      <c r="J253" s="198"/>
      <c r="K253" s="199">
        <f>ROUND(P253*H253,2)</f>
        <v>0</v>
      </c>
      <c r="L253" s="200"/>
      <c r="M253" s="36"/>
      <c r="N253" s="201" t="s">
        <v>1</v>
      </c>
      <c r="O253" s="202" t="s">
        <v>37</v>
      </c>
      <c r="P253" s="203">
        <f>I253+J253</f>
        <v>0</v>
      </c>
      <c r="Q253" s="203">
        <f>ROUND(I253*H253,2)</f>
        <v>0</v>
      </c>
      <c r="R253" s="203">
        <f>ROUND(J253*H253,2)</f>
        <v>0</v>
      </c>
      <c r="S253" s="68"/>
      <c r="T253" s="204">
        <f>S253*H253</f>
        <v>0</v>
      </c>
      <c r="U253" s="204">
        <v>0</v>
      </c>
      <c r="V253" s="204">
        <f>U253*H253</f>
        <v>0</v>
      </c>
      <c r="W253" s="204">
        <v>0</v>
      </c>
      <c r="X253" s="205">
        <f>W253*H253</f>
        <v>0</v>
      </c>
      <c r="Y253" s="31"/>
      <c r="Z253" s="31"/>
      <c r="AA253" s="31"/>
      <c r="AB253" s="31"/>
      <c r="AC253" s="31"/>
      <c r="AD253" s="31"/>
      <c r="AE253" s="31"/>
      <c r="AR253" s="206" t="s">
        <v>81</v>
      </c>
      <c r="AT253" s="206" t="s">
        <v>169</v>
      </c>
      <c r="AU253" s="206" t="s">
        <v>81</v>
      </c>
      <c r="AY253" s="14" t="s">
        <v>167</v>
      </c>
      <c r="BE253" s="207">
        <f>IF(O253="základní",K253,0)</f>
        <v>0</v>
      </c>
      <c r="BF253" s="207">
        <f>IF(O253="snížená",K253,0)</f>
        <v>0</v>
      </c>
      <c r="BG253" s="207">
        <f>IF(O253="zákl. přenesená",K253,0)</f>
        <v>0</v>
      </c>
      <c r="BH253" s="207">
        <f>IF(O253="sníž. přenesená",K253,0)</f>
        <v>0</v>
      </c>
      <c r="BI253" s="207">
        <f>IF(O253="nulová",K253,0)</f>
        <v>0</v>
      </c>
      <c r="BJ253" s="14" t="s">
        <v>81</v>
      </c>
      <c r="BK253" s="207">
        <f>ROUND(P253*H253,2)</f>
        <v>0</v>
      </c>
      <c r="BL253" s="14" t="s">
        <v>81</v>
      </c>
      <c r="BM253" s="206" t="s">
        <v>725</v>
      </c>
    </row>
    <row r="254" spans="1:65" s="2" customFormat="1" ht="19.5">
      <c r="A254" s="31"/>
      <c r="B254" s="32"/>
      <c r="C254" s="33"/>
      <c r="D254" s="208" t="s">
        <v>174</v>
      </c>
      <c r="E254" s="33"/>
      <c r="F254" s="209" t="s">
        <v>473</v>
      </c>
      <c r="G254" s="33"/>
      <c r="H254" s="33"/>
      <c r="I254" s="210"/>
      <c r="J254" s="210"/>
      <c r="K254" s="33"/>
      <c r="L254" s="33"/>
      <c r="M254" s="36"/>
      <c r="N254" s="211"/>
      <c r="O254" s="212"/>
      <c r="P254" s="68"/>
      <c r="Q254" s="68"/>
      <c r="R254" s="68"/>
      <c r="S254" s="68"/>
      <c r="T254" s="68"/>
      <c r="U254" s="68"/>
      <c r="V254" s="68"/>
      <c r="W254" s="68"/>
      <c r="X254" s="69"/>
      <c r="Y254" s="31"/>
      <c r="Z254" s="31"/>
      <c r="AA254" s="31"/>
      <c r="AB254" s="31"/>
      <c r="AC254" s="31"/>
      <c r="AD254" s="31"/>
      <c r="AE254" s="31"/>
      <c r="AT254" s="14" t="s">
        <v>174</v>
      </c>
      <c r="AU254" s="14" t="s">
        <v>81</v>
      </c>
    </row>
    <row r="255" spans="1:65" s="2" customFormat="1" ht="24.2" customHeight="1">
      <c r="A255" s="31"/>
      <c r="B255" s="32"/>
      <c r="C255" s="193" t="s">
        <v>456</v>
      </c>
      <c r="D255" s="193" t="s">
        <v>169</v>
      </c>
      <c r="E255" s="194" t="s">
        <v>726</v>
      </c>
      <c r="F255" s="195" t="s">
        <v>727</v>
      </c>
      <c r="G255" s="196" t="s">
        <v>202</v>
      </c>
      <c r="H255" s="197">
        <v>1</v>
      </c>
      <c r="I255" s="198"/>
      <c r="J255" s="198"/>
      <c r="K255" s="199">
        <f>ROUND(P255*H255,2)</f>
        <v>0</v>
      </c>
      <c r="L255" s="200"/>
      <c r="M255" s="36"/>
      <c r="N255" s="201" t="s">
        <v>1</v>
      </c>
      <c r="O255" s="202" t="s">
        <v>37</v>
      </c>
      <c r="P255" s="203">
        <f>I255+J255</f>
        <v>0</v>
      </c>
      <c r="Q255" s="203">
        <f>ROUND(I255*H255,2)</f>
        <v>0</v>
      </c>
      <c r="R255" s="203">
        <f>ROUND(J255*H255,2)</f>
        <v>0</v>
      </c>
      <c r="S255" s="68"/>
      <c r="T255" s="204">
        <f>S255*H255</f>
        <v>0</v>
      </c>
      <c r="U255" s="204">
        <v>0</v>
      </c>
      <c r="V255" s="204">
        <f>U255*H255</f>
        <v>0</v>
      </c>
      <c r="W255" s="204">
        <v>0</v>
      </c>
      <c r="X255" s="205">
        <f>W255*H255</f>
        <v>0</v>
      </c>
      <c r="Y255" s="31"/>
      <c r="Z255" s="31"/>
      <c r="AA255" s="31"/>
      <c r="AB255" s="31"/>
      <c r="AC255" s="31"/>
      <c r="AD255" s="31"/>
      <c r="AE255" s="31"/>
      <c r="AR255" s="206" t="s">
        <v>81</v>
      </c>
      <c r="AT255" s="206" t="s">
        <v>169</v>
      </c>
      <c r="AU255" s="206" t="s">
        <v>81</v>
      </c>
      <c r="AY255" s="14" t="s">
        <v>167</v>
      </c>
      <c r="BE255" s="207">
        <f>IF(O255="základní",K255,0)</f>
        <v>0</v>
      </c>
      <c r="BF255" s="207">
        <f>IF(O255="snížená",K255,0)</f>
        <v>0</v>
      </c>
      <c r="BG255" s="207">
        <f>IF(O255="zákl. přenesená",K255,0)</f>
        <v>0</v>
      </c>
      <c r="BH255" s="207">
        <f>IF(O255="sníž. přenesená",K255,0)</f>
        <v>0</v>
      </c>
      <c r="BI255" s="207">
        <f>IF(O255="nulová",K255,0)</f>
        <v>0</v>
      </c>
      <c r="BJ255" s="14" t="s">
        <v>81</v>
      </c>
      <c r="BK255" s="207">
        <f>ROUND(P255*H255,2)</f>
        <v>0</v>
      </c>
      <c r="BL255" s="14" t="s">
        <v>81</v>
      </c>
      <c r="BM255" s="206" t="s">
        <v>728</v>
      </c>
    </row>
    <row r="256" spans="1:65" s="2" customFormat="1" ht="48.75">
      <c r="A256" s="31"/>
      <c r="B256" s="32"/>
      <c r="C256" s="33"/>
      <c r="D256" s="208" t="s">
        <v>174</v>
      </c>
      <c r="E256" s="33"/>
      <c r="F256" s="209" t="s">
        <v>729</v>
      </c>
      <c r="G256" s="33"/>
      <c r="H256" s="33"/>
      <c r="I256" s="210"/>
      <c r="J256" s="210"/>
      <c r="K256" s="33"/>
      <c r="L256" s="33"/>
      <c r="M256" s="36"/>
      <c r="N256" s="211"/>
      <c r="O256" s="212"/>
      <c r="P256" s="68"/>
      <c r="Q256" s="68"/>
      <c r="R256" s="68"/>
      <c r="S256" s="68"/>
      <c r="T256" s="68"/>
      <c r="U256" s="68"/>
      <c r="V256" s="68"/>
      <c r="W256" s="68"/>
      <c r="X256" s="69"/>
      <c r="Y256" s="31"/>
      <c r="Z256" s="31"/>
      <c r="AA256" s="31"/>
      <c r="AB256" s="31"/>
      <c r="AC256" s="31"/>
      <c r="AD256" s="31"/>
      <c r="AE256" s="31"/>
      <c r="AT256" s="14" t="s">
        <v>174</v>
      </c>
      <c r="AU256" s="14" t="s">
        <v>81</v>
      </c>
    </row>
    <row r="257" spans="1:65" s="2" customFormat="1" ht="14.45" customHeight="1">
      <c r="A257" s="31"/>
      <c r="B257" s="32"/>
      <c r="C257" s="193" t="s">
        <v>461</v>
      </c>
      <c r="D257" s="193" t="s">
        <v>169</v>
      </c>
      <c r="E257" s="194" t="s">
        <v>730</v>
      </c>
      <c r="F257" s="195" t="s">
        <v>731</v>
      </c>
      <c r="G257" s="196" t="s">
        <v>202</v>
      </c>
      <c r="H257" s="197">
        <v>2</v>
      </c>
      <c r="I257" s="198"/>
      <c r="J257" s="198"/>
      <c r="K257" s="199">
        <f>ROUND(P257*H257,2)</f>
        <v>0</v>
      </c>
      <c r="L257" s="200"/>
      <c r="M257" s="36"/>
      <c r="N257" s="201" t="s">
        <v>1</v>
      </c>
      <c r="O257" s="202" t="s">
        <v>37</v>
      </c>
      <c r="P257" s="203">
        <f>I257+J257</f>
        <v>0</v>
      </c>
      <c r="Q257" s="203">
        <f>ROUND(I257*H257,2)</f>
        <v>0</v>
      </c>
      <c r="R257" s="203">
        <f>ROUND(J257*H257,2)</f>
        <v>0</v>
      </c>
      <c r="S257" s="68"/>
      <c r="T257" s="204">
        <f>S257*H257</f>
        <v>0</v>
      </c>
      <c r="U257" s="204">
        <v>0</v>
      </c>
      <c r="V257" s="204">
        <f>U257*H257</f>
        <v>0</v>
      </c>
      <c r="W257" s="204">
        <v>0</v>
      </c>
      <c r="X257" s="205">
        <f>W257*H257</f>
        <v>0</v>
      </c>
      <c r="Y257" s="31"/>
      <c r="Z257" s="31"/>
      <c r="AA257" s="31"/>
      <c r="AB257" s="31"/>
      <c r="AC257" s="31"/>
      <c r="AD257" s="31"/>
      <c r="AE257" s="31"/>
      <c r="AR257" s="206" t="s">
        <v>81</v>
      </c>
      <c r="AT257" s="206" t="s">
        <v>169</v>
      </c>
      <c r="AU257" s="206" t="s">
        <v>81</v>
      </c>
      <c r="AY257" s="14" t="s">
        <v>167</v>
      </c>
      <c r="BE257" s="207">
        <f>IF(O257="základní",K257,0)</f>
        <v>0</v>
      </c>
      <c r="BF257" s="207">
        <f>IF(O257="snížená",K257,0)</f>
        <v>0</v>
      </c>
      <c r="BG257" s="207">
        <f>IF(O257="zákl. přenesená",K257,0)</f>
        <v>0</v>
      </c>
      <c r="BH257" s="207">
        <f>IF(O257="sníž. přenesená",K257,0)</f>
        <v>0</v>
      </c>
      <c r="BI257" s="207">
        <f>IF(O257="nulová",K257,0)</f>
        <v>0</v>
      </c>
      <c r="BJ257" s="14" t="s">
        <v>81</v>
      </c>
      <c r="BK257" s="207">
        <f>ROUND(P257*H257,2)</f>
        <v>0</v>
      </c>
      <c r="BL257" s="14" t="s">
        <v>81</v>
      </c>
      <c r="BM257" s="206" t="s">
        <v>732</v>
      </c>
    </row>
    <row r="258" spans="1:65" s="2" customFormat="1" ht="19.5">
      <c r="A258" s="31"/>
      <c r="B258" s="32"/>
      <c r="C258" s="33"/>
      <c r="D258" s="208" t="s">
        <v>174</v>
      </c>
      <c r="E258" s="33"/>
      <c r="F258" s="209" t="s">
        <v>733</v>
      </c>
      <c r="G258" s="33"/>
      <c r="H258" s="33"/>
      <c r="I258" s="210"/>
      <c r="J258" s="210"/>
      <c r="K258" s="33"/>
      <c r="L258" s="33"/>
      <c r="M258" s="36"/>
      <c r="N258" s="211"/>
      <c r="O258" s="212"/>
      <c r="P258" s="68"/>
      <c r="Q258" s="68"/>
      <c r="R258" s="68"/>
      <c r="S258" s="68"/>
      <c r="T258" s="68"/>
      <c r="U258" s="68"/>
      <c r="V258" s="68"/>
      <c r="W258" s="68"/>
      <c r="X258" s="69"/>
      <c r="Y258" s="31"/>
      <c r="Z258" s="31"/>
      <c r="AA258" s="31"/>
      <c r="AB258" s="31"/>
      <c r="AC258" s="31"/>
      <c r="AD258" s="31"/>
      <c r="AE258" s="31"/>
      <c r="AT258" s="14" t="s">
        <v>174</v>
      </c>
      <c r="AU258" s="14" t="s">
        <v>81</v>
      </c>
    </row>
    <row r="259" spans="1:65" s="2" customFormat="1" ht="24.2" customHeight="1">
      <c r="A259" s="31"/>
      <c r="B259" s="32"/>
      <c r="C259" s="213" t="s">
        <v>466</v>
      </c>
      <c r="D259" s="213" t="s">
        <v>199</v>
      </c>
      <c r="E259" s="214" t="s">
        <v>734</v>
      </c>
      <c r="F259" s="215" t="s">
        <v>735</v>
      </c>
      <c r="G259" s="216" t="s">
        <v>202</v>
      </c>
      <c r="H259" s="217">
        <v>2</v>
      </c>
      <c r="I259" s="218"/>
      <c r="J259" s="219"/>
      <c r="K259" s="220">
        <f>ROUND(P259*H259,2)</f>
        <v>0</v>
      </c>
      <c r="L259" s="219"/>
      <c r="M259" s="221"/>
      <c r="N259" s="222" t="s">
        <v>1</v>
      </c>
      <c r="O259" s="202" t="s">
        <v>37</v>
      </c>
      <c r="P259" s="203">
        <f>I259+J259</f>
        <v>0</v>
      </c>
      <c r="Q259" s="203">
        <f>ROUND(I259*H259,2)</f>
        <v>0</v>
      </c>
      <c r="R259" s="203">
        <f>ROUND(J259*H259,2)</f>
        <v>0</v>
      </c>
      <c r="S259" s="68"/>
      <c r="T259" s="204">
        <f>S259*H259</f>
        <v>0</v>
      </c>
      <c r="U259" s="204">
        <v>0</v>
      </c>
      <c r="V259" s="204">
        <f>U259*H259</f>
        <v>0</v>
      </c>
      <c r="W259" s="204">
        <v>0</v>
      </c>
      <c r="X259" s="205">
        <f>W259*H259</f>
        <v>0</v>
      </c>
      <c r="Y259" s="31"/>
      <c r="Z259" s="31"/>
      <c r="AA259" s="31"/>
      <c r="AB259" s="31"/>
      <c r="AC259" s="31"/>
      <c r="AD259" s="31"/>
      <c r="AE259" s="31"/>
      <c r="AR259" s="206" t="s">
        <v>218</v>
      </c>
      <c r="AT259" s="206" t="s">
        <v>199</v>
      </c>
      <c r="AU259" s="206" t="s">
        <v>81</v>
      </c>
      <c r="AY259" s="14" t="s">
        <v>167</v>
      </c>
      <c r="BE259" s="207">
        <f>IF(O259="základní",K259,0)</f>
        <v>0</v>
      </c>
      <c r="BF259" s="207">
        <f>IF(O259="snížená",K259,0)</f>
        <v>0</v>
      </c>
      <c r="BG259" s="207">
        <f>IF(O259="zákl. přenesená",K259,0)</f>
        <v>0</v>
      </c>
      <c r="BH259" s="207">
        <f>IF(O259="sníž. přenesená",K259,0)</f>
        <v>0</v>
      </c>
      <c r="BI259" s="207">
        <f>IF(O259="nulová",K259,0)</f>
        <v>0</v>
      </c>
      <c r="BJ259" s="14" t="s">
        <v>81</v>
      </c>
      <c r="BK259" s="207">
        <f>ROUND(P259*H259,2)</f>
        <v>0</v>
      </c>
      <c r="BL259" s="14" t="s">
        <v>218</v>
      </c>
      <c r="BM259" s="206" t="s">
        <v>736</v>
      </c>
    </row>
    <row r="260" spans="1:65" s="2" customFormat="1" ht="19.5">
      <c r="A260" s="31"/>
      <c r="B260" s="32"/>
      <c r="C260" s="33"/>
      <c r="D260" s="208" t="s">
        <v>174</v>
      </c>
      <c r="E260" s="33"/>
      <c r="F260" s="209" t="s">
        <v>735</v>
      </c>
      <c r="G260" s="33"/>
      <c r="H260" s="33"/>
      <c r="I260" s="210"/>
      <c r="J260" s="210"/>
      <c r="K260" s="33"/>
      <c r="L260" s="33"/>
      <c r="M260" s="36"/>
      <c r="N260" s="211"/>
      <c r="O260" s="212"/>
      <c r="P260" s="68"/>
      <c r="Q260" s="68"/>
      <c r="R260" s="68"/>
      <c r="S260" s="68"/>
      <c r="T260" s="68"/>
      <c r="U260" s="68"/>
      <c r="V260" s="68"/>
      <c r="W260" s="68"/>
      <c r="X260" s="69"/>
      <c r="Y260" s="31"/>
      <c r="Z260" s="31"/>
      <c r="AA260" s="31"/>
      <c r="AB260" s="31"/>
      <c r="AC260" s="31"/>
      <c r="AD260" s="31"/>
      <c r="AE260" s="31"/>
      <c r="AT260" s="14" t="s">
        <v>174</v>
      </c>
      <c r="AU260" s="14" t="s">
        <v>81</v>
      </c>
    </row>
    <row r="261" spans="1:65" s="2" customFormat="1" ht="37.9" customHeight="1">
      <c r="A261" s="31"/>
      <c r="B261" s="32"/>
      <c r="C261" s="193" t="s">
        <v>471</v>
      </c>
      <c r="D261" s="193" t="s">
        <v>169</v>
      </c>
      <c r="E261" s="194" t="s">
        <v>737</v>
      </c>
      <c r="F261" s="195" t="s">
        <v>738</v>
      </c>
      <c r="G261" s="196" t="s">
        <v>202</v>
      </c>
      <c r="H261" s="197">
        <v>1</v>
      </c>
      <c r="I261" s="198"/>
      <c r="J261" s="198"/>
      <c r="K261" s="199">
        <f>ROUND(P261*H261,2)</f>
        <v>0</v>
      </c>
      <c r="L261" s="200"/>
      <c r="M261" s="36"/>
      <c r="N261" s="201" t="s">
        <v>1</v>
      </c>
      <c r="O261" s="202" t="s">
        <v>37</v>
      </c>
      <c r="P261" s="203">
        <f>I261+J261</f>
        <v>0</v>
      </c>
      <c r="Q261" s="203">
        <f>ROUND(I261*H261,2)</f>
        <v>0</v>
      </c>
      <c r="R261" s="203">
        <f>ROUND(J261*H261,2)</f>
        <v>0</v>
      </c>
      <c r="S261" s="68"/>
      <c r="T261" s="204">
        <f>S261*H261</f>
        <v>0</v>
      </c>
      <c r="U261" s="204">
        <v>0</v>
      </c>
      <c r="V261" s="204">
        <f>U261*H261</f>
        <v>0</v>
      </c>
      <c r="W261" s="204">
        <v>0</v>
      </c>
      <c r="X261" s="205">
        <f>W261*H261</f>
        <v>0</v>
      </c>
      <c r="Y261" s="31"/>
      <c r="Z261" s="31"/>
      <c r="AA261" s="31"/>
      <c r="AB261" s="31"/>
      <c r="AC261" s="31"/>
      <c r="AD261" s="31"/>
      <c r="AE261" s="31"/>
      <c r="AR261" s="206" t="s">
        <v>81</v>
      </c>
      <c r="AT261" s="206" t="s">
        <v>169</v>
      </c>
      <c r="AU261" s="206" t="s">
        <v>81</v>
      </c>
      <c r="AY261" s="14" t="s">
        <v>167</v>
      </c>
      <c r="BE261" s="207">
        <f>IF(O261="základní",K261,0)</f>
        <v>0</v>
      </c>
      <c r="BF261" s="207">
        <f>IF(O261="snížená",K261,0)</f>
        <v>0</v>
      </c>
      <c r="BG261" s="207">
        <f>IF(O261="zákl. přenesená",K261,0)</f>
        <v>0</v>
      </c>
      <c r="BH261" s="207">
        <f>IF(O261="sníž. přenesená",K261,0)</f>
        <v>0</v>
      </c>
      <c r="BI261" s="207">
        <f>IF(O261="nulová",K261,0)</f>
        <v>0</v>
      </c>
      <c r="BJ261" s="14" t="s">
        <v>81</v>
      </c>
      <c r="BK261" s="207">
        <f>ROUND(P261*H261,2)</f>
        <v>0</v>
      </c>
      <c r="BL261" s="14" t="s">
        <v>81</v>
      </c>
      <c r="BM261" s="206" t="s">
        <v>739</v>
      </c>
    </row>
    <row r="262" spans="1:65" s="2" customFormat="1" ht="39">
      <c r="A262" s="31"/>
      <c r="B262" s="32"/>
      <c r="C262" s="33"/>
      <c r="D262" s="208" t="s">
        <v>174</v>
      </c>
      <c r="E262" s="33"/>
      <c r="F262" s="209" t="s">
        <v>740</v>
      </c>
      <c r="G262" s="33"/>
      <c r="H262" s="33"/>
      <c r="I262" s="210"/>
      <c r="J262" s="210"/>
      <c r="K262" s="33"/>
      <c r="L262" s="33"/>
      <c r="M262" s="36"/>
      <c r="N262" s="211"/>
      <c r="O262" s="212"/>
      <c r="P262" s="68"/>
      <c r="Q262" s="68"/>
      <c r="R262" s="68"/>
      <c r="S262" s="68"/>
      <c r="T262" s="68"/>
      <c r="U262" s="68"/>
      <c r="V262" s="68"/>
      <c r="W262" s="68"/>
      <c r="X262" s="69"/>
      <c r="Y262" s="31"/>
      <c r="Z262" s="31"/>
      <c r="AA262" s="31"/>
      <c r="AB262" s="31"/>
      <c r="AC262" s="31"/>
      <c r="AD262" s="31"/>
      <c r="AE262" s="31"/>
      <c r="AT262" s="14" t="s">
        <v>174</v>
      </c>
      <c r="AU262" s="14" t="s">
        <v>81</v>
      </c>
    </row>
    <row r="263" spans="1:65" s="2" customFormat="1" ht="24.2" customHeight="1">
      <c r="A263" s="31"/>
      <c r="B263" s="32"/>
      <c r="C263" s="193" t="s">
        <v>475</v>
      </c>
      <c r="D263" s="193" t="s">
        <v>169</v>
      </c>
      <c r="E263" s="194" t="s">
        <v>741</v>
      </c>
      <c r="F263" s="195" t="s">
        <v>742</v>
      </c>
      <c r="G263" s="196" t="s">
        <v>202</v>
      </c>
      <c r="H263" s="197">
        <v>1</v>
      </c>
      <c r="I263" s="198"/>
      <c r="J263" s="198"/>
      <c r="K263" s="199">
        <f>ROUND(P263*H263,2)</f>
        <v>0</v>
      </c>
      <c r="L263" s="200"/>
      <c r="M263" s="36"/>
      <c r="N263" s="201" t="s">
        <v>1</v>
      </c>
      <c r="O263" s="202" t="s">
        <v>37</v>
      </c>
      <c r="P263" s="203">
        <f>I263+J263</f>
        <v>0</v>
      </c>
      <c r="Q263" s="203">
        <f>ROUND(I263*H263,2)</f>
        <v>0</v>
      </c>
      <c r="R263" s="203">
        <f>ROUND(J263*H263,2)</f>
        <v>0</v>
      </c>
      <c r="S263" s="68"/>
      <c r="T263" s="204">
        <f>S263*H263</f>
        <v>0</v>
      </c>
      <c r="U263" s="204">
        <v>0</v>
      </c>
      <c r="V263" s="204">
        <f>U263*H263</f>
        <v>0</v>
      </c>
      <c r="W263" s="204">
        <v>0</v>
      </c>
      <c r="X263" s="205">
        <f>W263*H263</f>
        <v>0</v>
      </c>
      <c r="Y263" s="31"/>
      <c r="Z263" s="31"/>
      <c r="AA263" s="31"/>
      <c r="AB263" s="31"/>
      <c r="AC263" s="31"/>
      <c r="AD263" s="31"/>
      <c r="AE263" s="31"/>
      <c r="AR263" s="206" t="s">
        <v>81</v>
      </c>
      <c r="AT263" s="206" t="s">
        <v>169</v>
      </c>
      <c r="AU263" s="206" t="s">
        <v>81</v>
      </c>
      <c r="AY263" s="14" t="s">
        <v>167</v>
      </c>
      <c r="BE263" s="207">
        <f>IF(O263="základní",K263,0)</f>
        <v>0</v>
      </c>
      <c r="BF263" s="207">
        <f>IF(O263="snížená",K263,0)</f>
        <v>0</v>
      </c>
      <c r="BG263" s="207">
        <f>IF(O263="zákl. přenesená",K263,0)</f>
        <v>0</v>
      </c>
      <c r="BH263" s="207">
        <f>IF(O263="sníž. přenesená",K263,0)</f>
        <v>0</v>
      </c>
      <c r="BI263" s="207">
        <f>IF(O263="nulová",K263,0)</f>
        <v>0</v>
      </c>
      <c r="BJ263" s="14" t="s">
        <v>81</v>
      </c>
      <c r="BK263" s="207">
        <f>ROUND(P263*H263,2)</f>
        <v>0</v>
      </c>
      <c r="BL263" s="14" t="s">
        <v>81</v>
      </c>
      <c r="BM263" s="206" t="s">
        <v>743</v>
      </c>
    </row>
    <row r="264" spans="1:65" s="2" customFormat="1" ht="87.75">
      <c r="A264" s="31"/>
      <c r="B264" s="32"/>
      <c r="C264" s="33"/>
      <c r="D264" s="208" t="s">
        <v>174</v>
      </c>
      <c r="E264" s="33"/>
      <c r="F264" s="209" t="s">
        <v>744</v>
      </c>
      <c r="G264" s="33"/>
      <c r="H264" s="33"/>
      <c r="I264" s="210"/>
      <c r="J264" s="210"/>
      <c r="K264" s="33"/>
      <c r="L264" s="33"/>
      <c r="M264" s="36"/>
      <c r="N264" s="211"/>
      <c r="O264" s="212"/>
      <c r="P264" s="68"/>
      <c r="Q264" s="68"/>
      <c r="R264" s="68"/>
      <c r="S264" s="68"/>
      <c r="T264" s="68"/>
      <c r="U264" s="68"/>
      <c r="V264" s="68"/>
      <c r="W264" s="68"/>
      <c r="X264" s="69"/>
      <c r="Y264" s="31"/>
      <c r="Z264" s="31"/>
      <c r="AA264" s="31"/>
      <c r="AB264" s="31"/>
      <c r="AC264" s="31"/>
      <c r="AD264" s="31"/>
      <c r="AE264" s="31"/>
      <c r="AT264" s="14" t="s">
        <v>174</v>
      </c>
      <c r="AU264" s="14" t="s">
        <v>81</v>
      </c>
    </row>
    <row r="265" spans="1:65" s="2" customFormat="1" ht="24.2" customHeight="1">
      <c r="A265" s="31"/>
      <c r="B265" s="32"/>
      <c r="C265" s="193" t="s">
        <v>480</v>
      </c>
      <c r="D265" s="193" t="s">
        <v>169</v>
      </c>
      <c r="E265" s="194" t="s">
        <v>745</v>
      </c>
      <c r="F265" s="195" t="s">
        <v>746</v>
      </c>
      <c r="G265" s="196" t="s">
        <v>202</v>
      </c>
      <c r="H265" s="197">
        <v>1</v>
      </c>
      <c r="I265" s="198"/>
      <c r="J265" s="198"/>
      <c r="K265" s="199">
        <f>ROUND(P265*H265,2)</f>
        <v>0</v>
      </c>
      <c r="L265" s="200"/>
      <c r="M265" s="36"/>
      <c r="N265" s="201" t="s">
        <v>1</v>
      </c>
      <c r="O265" s="202" t="s">
        <v>37</v>
      </c>
      <c r="P265" s="203">
        <f>I265+J265</f>
        <v>0</v>
      </c>
      <c r="Q265" s="203">
        <f>ROUND(I265*H265,2)</f>
        <v>0</v>
      </c>
      <c r="R265" s="203">
        <f>ROUND(J265*H265,2)</f>
        <v>0</v>
      </c>
      <c r="S265" s="68"/>
      <c r="T265" s="204">
        <f>S265*H265</f>
        <v>0</v>
      </c>
      <c r="U265" s="204">
        <v>0</v>
      </c>
      <c r="V265" s="204">
        <f>U265*H265</f>
        <v>0</v>
      </c>
      <c r="W265" s="204">
        <v>0</v>
      </c>
      <c r="X265" s="205">
        <f>W265*H265</f>
        <v>0</v>
      </c>
      <c r="Y265" s="31"/>
      <c r="Z265" s="31"/>
      <c r="AA265" s="31"/>
      <c r="AB265" s="31"/>
      <c r="AC265" s="31"/>
      <c r="AD265" s="31"/>
      <c r="AE265" s="31"/>
      <c r="AR265" s="206" t="s">
        <v>81</v>
      </c>
      <c r="AT265" s="206" t="s">
        <v>169</v>
      </c>
      <c r="AU265" s="206" t="s">
        <v>81</v>
      </c>
      <c r="AY265" s="14" t="s">
        <v>167</v>
      </c>
      <c r="BE265" s="207">
        <f>IF(O265="základní",K265,0)</f>
        <v>0</v>
      </c>
      <c r="BF265" s="207">
        <f>IF(O265="snížená",K265,0)</f>
        <v>0</v>
      </c>
      <c r="BG265" s="207">
        <f>IF(O265="zákl. přenesená",K265,0)</f>
        <v>0</v>
      </c>
      <c r="BH265" s="207">
        <f>IF(O265="sníž. přenesená",K265,0)</f>
        <v>0</v>
      </c>
      <c r="BI265" s="207">
        <f>IF(O265="nulová",K265,0)</f>
        <v>0</v>
      </c>
      <c r="BJ265" s="14" t="s">
        <v>81</v>
      </c>
      <c r="BK265" s="207">
        <f>ROUND(P265*H265,2)</f>
        <v>0</v>
      </c>
      <c r="BL265" s="14" t="s">
        <v>81</v>
      </c>
      <c r="BM265" s="206" t="s">
        <v>747</v>
      </c>
    </row>
    <row r="266" spans="1:65" s="2" customFormat="1" ht="29.25">
      <c r="A266" s="31"/>
      <c r="B266" s="32"/>
      <c r="C266" s="33"/>
      <c r="D266" s="208" t="s">
        <v>174</v>
      </c>
      <c r="E266" s="33"/>
      <c r="F266" s="209" t="s">
        <v>748</v>
      </c>
      <c r="G266" s="33"/>
      <c r="H266" s="33"/>
      <c r="I266" s="210"/>
      <c r="J266" s="210"/>
      <c r="K266" s="33"/>
      <c r="L266" s="33"/>
      <c r="M266" s="36"/>
      <c r="N266" s="211"/>
      <c r="O266" s="212"/>
      <c r="P266" s="68"/>
      <c r="Q266" s="68"/>
      <c r="R266" s="68"/>
      <c r="S266" s="68"/>
      <c r="T266" s="68"/>
      <c r="U266" s="68"/>
      <c r="V266" s="68"/>
      <c r="W266" s="68"/>
      <c r="X266" s="69"/>
      <c r="Y266" s="31"/>
      <c r="Z266" s="31"/>
      <c r="AA266" s="31"/>
      <c r="AB266" s="31"/>
      <c r="AC266" s="31"/>
      <c r="AD266" s="31"/>
      <c r="AE266" s="31"/>
      <c r="AT266" s="14" t="s">
        <v>174</v>
      </c>
      <c r="AU266" s="14" t="s">
        <v>81</v>
      </c>
    </row>
    <row r="267" spans="1:65" s="2" customFormat="1" ht="14.45" customHeight="1">
      <c r="A267" s="31"/>
      <c r="B267" s="32"/>
      <c r="C267" s="193" t="s">
        <v>485</v>
      </c>
      <c r="D267" s="193" t="s">
        <v>169</v>
      </c>
      <c r="E267" s="194" t="s">
        <v>486</v>
      </c>
      <c r="F267" s="195" t="s">
        <v>487</v>
      </c>
      <c r="G267" s="196" t="s">
        <v>202</v>
      </c>
      <c r="H267" s="197">
        <v>1</v>
      </c>
      <c r="I267" s="198"/>
      <c r="J267" s="198"/>
      <c r="K267" s="199">
        <f>ROUND(P267*H267,2)</f>
        <v>0</v>
      </c>
      <c r="L267" s="200"/>
      <c r="M267" s="36"/>
      <c r="N267" s="201" t="s">
        <v>1</v>
      </c>
      <c r="O267" s="202" t="s">
        <v>37</v>
      </c>
      <c r="P267" s="203">
        <f>I267+J267</f>
        <v>0</v>
      </c>
      <c r="Q267" s="203">
        <f>ROUND(I267*H267,2)</f>
        <v>0</v>
      </c>
      <c r="R267" s="203">
        <f>ROUND(J267*H267,2)</f>
        <v>0</v>
      </c>
      <c r="S267" s="68"/>
      <c r="T267" s="204">
        <f>S267*H267</f>
        <v>0</v>
      </c>
      <c r="U267" s="204">
        <v>0</v>
      </c>
      <c r="V267" s="204">
        <f>U267*H267</f>
        <v>0</v>
      </c>
      <c r="W267" s="204">
        <v>0</v>
      </c>
      <c r="X267" s="205">
        <f>W267*H267</f>
        <v>0</v>
      </c>
      <c r="Y267" s="31"/>
      <c r="Z267" s="31"/>
      <c r="AA267" s="31"/>
      <c r="AB267" s="31"/>
      <c r="AC267" s="31"/>
      <c r="AD267" s="31"/>
      <c r="AE267" s="31"/>
      <c r="AR267" s="206" t="s">
        <v>81</v>
      </c>
      <c r="AT267" s="206" t="s">
        <v>169</v>
      </c>
      <c r="AU267" s="206" t="s">
        <v>81</v>
      </c>
      <c r="AY267" s="14" t="s">
        <v>167</v>
      </c>
      <c r="BE267" s="207">
        <f>IF(O267="základní",K267,0)</f>
        <v>0</v>
      </c>
      <c r="BF267" s="207">
        <f>IF(O267="snížená",K267,0)</f>
        <v>0</v>
      </c>
      <c r="BG267" s="207">
        <f>IF(O267="zákl. přenesená",K267,0)</f>
        <v>0</v>
      </c>
      <c r="BH267" s="207">
        <f>IF(O267="sníž. přenesená",K267,0)</f>
        <v>0</v>
      </c>
      <c r="BI267" s="207">
        <f>IF(O267="nulová",K267,0)</f>
        <v>0</v>
      </c>
      <c r="BJ267" s="14" t="s">
        <v>81</v>
      </c>
      <c r="BK267" s="207">
        <f>ROUND(P267*H267,2)</f>
        <v>0</v>
      </c>
      <c r="BL267" s="14" t="s">
        <v>81</v>
      </c>
      <c r="BM267" s="206" t="s">
        <v>749</v>
      </c>
    </row>
    <row r="268" spans="1:65" s="2" customFormat="1" ht="29.25">
      <c r="A268" s="31"/>
      <c r="B268" s="32"/>
      <c r="C268" s="33"/>
      <c r="D268" s="208" t="s">
        <v>174</v>
      </c>
      <c r="E268" s="33"/>
      <c r="F268" s="209" t="s">
        <v>489</v>
      </c>
      <c r="G268" s="33"/>
      <c r="H268" s="33"/>
      <c r="I268" s="210"/>
      <c r="J268" s="210"/>
      <c r="K268" s="33"/>
      <c r="L268" s="33"/>
      <c r="M268" s="36"/>
      <c r="N268" s="211"/>
      <c r="O268" s="212"/>
      <c r="P268" s="68"/>
      <c r="Q268" s="68"/>
      <c r="R268" s="68"/>
      <c r="S268" s="68"/>
      <c r="T268" s="68"/>
      <c r="U268" s="68"/>
      <c r="V268" s="68"/>
      <c r="W268" s="68"/>
      <c r="X268" s="69"/>
      <c r="Y268" s="31"/>
      <c r="Z268" s="31"/>
      <c r="AA268" s="31"/>
      <c r="AB268" s="31"/>
      <c r="AC268" s="31"/>
      <c r="AD268" s="31"/>
      <c r="AE268" s="31"/>
      <c r="AT268" s="14" t="s">
        <v>174</v>
      </c>
      <c r="AU268" s="14" t="s">
        <v>81</v>
      </c>
    </row>
    <row r="269" spans="1:65" s="2" customFormat="1" ht="24.2" customHeight="1">
      <c r="A269" s="31"/>
      <c r="B269" s="32"/>
      <c r="C269" s="213" t="s">
        <v>490</v>
      </c>
      <c r="D269" s="213" t="s">
        <v>199</v>
      </c>
      <c r="E269" s="214" t="s">
        <v>750</v>
      </c>
      <c r="F269" s="215" t="s">
        <v>751</v>
      </c>
      <c r="G269" s="216" t="s">
        <v>202</v>
      </c>
      <c r="H269" s="217">
        <v>1</v>
      </c>
      <c r="I269" s="218"/>
      <c r="J269" s="219"/>
      <c r="K269" s="220">
        <f>ROUND(P269*H269,2)</f>
        <v>0</v>
      </c>
      <c r="L269" s="219"/>
      <c r="M269" s="221"/>
      <c r="N269" s="222" t="s">
        <v>1</v>
      </c>
      <c r="O269" s="202" t="s">
        <v>37</v>
      </c>
      <c r="P269" s="203">
        <f>I269+J269</f>
        <v>0</v>
      </c>
      <c r="Q269" s="203">
        <f>ROUND(I269*H269,2)</f>
        <v>0</v>
      </c>
      <c r="R269" s="203">
        <f>ROUND(J269*H269,2)</f>
        <v>0</v>
      </c>
      <c r="S269" s="68"/>
      <c r="T269" s="204">
        <f>S269*H269</f>
        <v>0</v>
      </c>
      <c r="U269" s="204">
        <v>0</v>
      </c>
      <c r="V269" s="204">
        <f>U269*H269</f>
        <v>0</v>
      </c>
      <c r="W269" s="204">
        <v>0</v>
      </c>
      <c r="X269" s="205">
        <f>W269*H269</f>
        <v>0</v>
      </c>
      <c r="Y269" s="31"/>
      <c r="Z269" s="31"/>
      <c r="AA269" s="31"/>
      <c r="AB269" s="31"/>
      <c r="AC269" s="31"/>
      <c r="AD269" s="31"/>
      <c r="AE269" s="31"/>
      <c r="AR269" s="206" t="s">
        <v>218</v>
      </c>
      <c r="AT269" s="206" t="s">
        <v>199</v>
      </c>
      <c r="AU269" s="206" t="s">
        <v>81</v>
      </c>
      <c r="AY269" s="14" t="s">
        <v>167</v>
      </c>
      <c r="BE269" s="207">
        <f>IF(O269="základní",K269,0)</f>
        <v>0</v>
      </c>
      <c r="BF269" s="207">
        <f>IF(O269="snížená",K269,0)</f>
        <v>0</v>
      </c>
      <c r="BG269" s="207">
        <f>IF(O269="zákl. přenesená",K269,0)</f>
        <v>0</v>
      </c>
      <c r="BH269" s="207">
        <f>IF(O269="sníž. přenesená",K269,0)</f>
        <v>0</v>
      </c>
      <c r="BI269" s="207">
        <f>IF(O269="nulová",K269,0)</f>
        <v>0</v>
      </c>
      <c r="BJ269" s="14" t="s">
        <v>81</v>
      </c>
      <c r="BK269" s="207">
        <f>ROUND(P269*H269,2)</f>
        <v>0</v>
      </c>
      <c r="BL269" s="14" t="s">
        <v>218</v>
      </c>
      <c r="BM269" s="206" t="s">
        <v>752</v>
      </c>
    </row>
    <row r="270" spans="1:65" s="2" customFormat="1" ht="19.5">
      <c r="A270" s="31"/>
      <c r="B270" s="32"/>
      <c r="C270" s="33"/>
      <c r="D270" s="208" t="s">
        <v>174</v>
      </c>
      <c r="E270" s="33"/>
      <c r="F270" s="209" t="s">
        <v>751</v>
      </c>
      <c r="G270" s="33"/>
      <c r="H270" s="33"/>
      <c r="I270" s="210"/>
      <c r="J270" s="210"/>
      <c r="K270" s="33"/>
      <c r="L270" s="33"/>
      <c r="M270" s="36"/>
      <c r="N270" s="211"/>
      <c r="O270" s="212"/>
      <c r="P270" s="68"/>
      <c r="Q270" s="68"/>
      <c r="R270" s="68"/>
      <c r="S270" s="68"/>
      <c r="T270" s="68"/>
      <c r="U270" s="68"/>
      <c r="V270" s="68"/>
      <c r="W270" s="68"/>
      <c r="X270" s="69"/>
      <c r="Y270" s="31"/>
      <c r="Z270" s="31"/>
      <c r="AA270" s="31"/>
      <c r="AB270" s="31"/>
      <c r="AC270" s="31"/>
      <c r="AD270" s="31"/>
      <c r="AE270" s="31"/>
      <c r="AT270" s="14" t="s">
        <v>174</v>
      </c>
      <c r="AU270" s="14" t="s">
        <v>81</v>
      </c>
    </row>
    <row r="271" spans="1:65" s="2" customFormat="1" ht="24.2" customHeight="1">
      <c r="A271" s="31"/>
      <c r="B271" s="32"/>
      <c r="C271" s="213" t="s">
        <v>494</v>
      </c>
      <c r="D271" s="213" t="s">
        <v>199</v>
      </c>
      <c r="E271" s="214" t="s">
        <v>753</v>
      </c>
      <c r="F271" s="215" t="s">
        <v>754</v>
      </c>
      <c r="G271" s="216" t="s">
        <v>202</v>
      </c>
      <c r="H271" s="217">
        <v>1</v>
      </c>
      <c r="I271" s="218"/>
      <c r="J271" s="219"/>
      <c r="K271" s="220">
        <f>ROUND(P271*H271,2)</f>
        <v>0</v>
      </c>
      <c r="L271" s="219"/>
      <c r="M271" s="221"/>
      <c r="N271" s="222" t="s">
        <v>1</v>
      </c>
      <c r="O271" s="202" t="s">
        <v>37</v>
      </c>
      <c r="P271" s="203">
        <f>I271+J271</f>
        <v>0</v>
      </c>
      <c r="Q271" s="203">
        <f>ROUND(I271*H271,2)</f>
        <v>0</v>
      </c>
      <c r="R271" s="203">
        <f>ROUND(J271*H271,2)</f>
        <v>0</v>
      </c>
      <c r="S271" s="68"/>
      <c r="T271" s="204">
        <f>S271*H271</f>
        <v>0</v>
      </c>
      <c r="U271" s="204">
        <v>0</v>
      </c>
      <c r="V271" s="204">
        <f>U271*H271</f>
        <v>0</v>
      </c>
      <c r="W271" s="204">
        <v>0</v>
      </c>
      <c r="X271" s="205">
        <f>W271*H271</f>
        <v>0</v>
      </c>
      <c r="Y271" s="31"/>
      <c r="Z271" s="31"/>
      <c r="AA271" s="31"/>
      <c r="AB271" s="31"/>
      <c r="AC271" s="31"/>
      <c r="AD271" s="31"/>
      <c r="AE271" s="31"/>
      <c r="AR271" s="206" t="s">
        <v>83</v>
      </c>
      <c r="AT271" s="206" t="s">
        <v>199</v>
      </c>
      <c r="AU271" s="206" t="s">
        <v>81</v>
      </c>
      <c r="AY271" s="14" t="s">
        <v>167</v>
      </c>
      <c r="BE271" s="207">
        <f>IF(O271="základní",K271,0)</f>
        <v>0</v>
      </c>
      <c r="BF271" s="207">
        <f>IF(O271="snížená",K271,0)</f>
        <v>0</v>
      </c>
      <c r="BG271" s="207">
        <f>IF(O271="zákl. přenesená",K271,0)</f>
        <v>0</v>
      </c>
      <c r="BH271" s="207">
        <f>IF(O271="sníž. přenesená",K271,0)</f>
        <v>0</v>
      </c>
      <c r="BI271" s="207">
        <f>IF(O271="nulová",K271,0)</f>
        <v>0</v>
      </c>
      <c r="BJ271" s="14" t="s">
        <v>81</v>
      </c>
      <c r="BK271" s="207">
        <f>ROUND(P271*H271,2)</f>
        <v>0</v>
      </c>
      <c r="BL271" s="14" t="s">
        <v>81</v>
      </c>
      <c r="BM271" s="206" t="s">
        <v>755</v>
      </c>
    </row>
    <row r="272" spans="1:65" s="2" customFormat="1" ht="19.5">
      <c r="A272" s="31"/>
      <c r="B272" s="32"/>
      <c r="C272" s="33"/>
      <c r="D272" s="208" t="s">
        <v>174</v>
      </c>
      <c r="E272" s="33"/>
      <c r="F272" s="209" t="s">
        <v>754</v>
      </c>
      <c r="G272" s="33"/>
      <c r="H272" s="33"/>
      <c r="I272" s="210"/>
      <c r="J272" s="210"/>
      <c r="K272" s="33"/>
      <c r="L272" s="33"/>
      <c r="M272" s="36"/>
      <c r="N272" s="211"/>
      <c r="O272" s="212"/>
      <c r="P272" s="68"/>
      <c r="Q272" s="68"/>
      <c r="R272" s="68"/>
      <c r="S272" s="68"/>
      <c r="T272" s="68"/>
      <c r="U272" s="68"/>
      <c r="V272" s="68"/>
      <c r="W272" s="68"/>
      <c r="X272" s="69"/>
      <c r="Y272" s="31"/>
      <c r="Z272" s="31"/>
      <c r="AA272" s="31"/>
      <c r="AB272" s="31"/>
      <c r="AC272" s="31"/>
      <c r="AD272" s="31"/>
      <c r="AE272" s="31"/>
      <c r="AT272" s="14" t="s">
        <v>174</v>
      </c>
      <c r="AU272" s="14" t="s">
        <v>81</v>
      </c>
    </row>
    <row r="273" spans="1:65" s="2" customFormat="1" ht="37.9" customHeight="1">
      <c r="A273" s="31"/>
      <c r="B273" s="32"/>
      <c r="C273" s="213" t="s">
        <v>498</v>
      </c>
      <c r="D273" s="213" t="s">
        <v>199</v>
      </c>
      <c r="E273" s="214" t="s">
        <v>756</v>
      </c>
      <c r="F273" s="215" t="s">
        <v>757</v>
      </c>
      <c r="G273" s="216" t="s">
        <v>202</v>
      </c>
      <c r="H273" s="217">
        <v>1</v>
      </c>
      <c r="I273" s="218"/>
      <c r="J273" s="219"/>
      <c r="K273" s="220">
        <f>ROUND(P273*H273,2)</f>
        <v>0</v>
      </c>
      <c r="L273" s="219"/>
      <c r="M273" s="221"/>
      <c r="N273" s="222" t="s">
        <v>1</v>
      </c>
      <c r="O273" s="202" t="s">
        <v>37</v>
      </c>
      <c r="P273" s="203">
        <f>I273+J273</f>
        <v>0</v>
      </c>
      <c r="Q273" s="203">
        <f>ROUND(I273*H273,2)</f>
        <v>0</v>
      </c>
      <c r="R273" s="203">
        <f>ROUND(J273*H273,2)</f>
        <v>0</v>
      </c>
      <c r="S273" s="68"/>
      <c r="T273" s="204">
        <f>S273*H273</f>
        <v>0</v>
      </c>
      <c r="U273" s="204">
        <v>0</v>
      </c>
      <c r="V273" s="204">
        <f>U273*H273</f>
        <v>0</v>
      </c>
      <c r="W273" s="204">
        <v>0</v>
      </c>
      <c r="X273" s="205">
        <f>W273*H273</f>
        <v>0</v>
      </c>
      <c r="Y273" s="31"/>
      <c r="Z273" s="31"/>
      <c r="AA273" s="31"/>
      <c r="AB273" s="31"/>
      <c r="AC273" s="31"/>
      <c r="AD273" s="31"/>
      <c r="AE273" s="31"/>
      <c r="AR273" s="206" t="s">
        <v>83</v>
      </c>
      <c r="AT273" s="206" t="s">
        <v>199</v>
      </c>
      <c r="AU273" s="206" t="s">
        <v>81</v>
      </c>
      <c r="AY273" s="14" t="s">
        <v>167</v>
      </c>
      <c r="BE273" s="207">
        <f>IF(O273="základní",K273,0)</f>
        <v>0</v>
      </c>
      <c r="BF273" s="207">
        <f>IF(O273="snížená",K273,0)</f>
        <v>0</v>
      </c>
      <c r="BG273" s="207">
        <f>IF(O273="zákl. přenesená",K273,0)</f>
        <v>0</v>
      </c>
      <c r="BH273" s="207">
        <f>IF(O273="sníž. přenesená",K273,0)</f>
        <v>0</v>
      </c>
      <c r="BI273" s="207">
        <f>IF(O273="nulová",K273,0)</f>
        <v>0</v>
      </c>
      <c r="BJ273" s="14" t="s">
        <v>81</v>
      </c>
      <c r="BK273" s="207">
        <f>ROUND(P273*H273,2)</f>
        <v>0</v>
      </c>
      <c r="BL273" s="14" t="s">
        <v>81</v>
      </c>
      <c r="BM273" s="206" t="s">
        <v>758</v>
      </c>
    </row>
    <row r="274" spans="1:65" s="2" customFormat="1" ht="19.5">
      <c r="A274" s="31"/>
      <c r="B274" s="32"/>
      <c r="C274" s="33"/>
      <c r="D274" s="208" t="s">
        <v>174</v>
      </c>
      <c r="E274" s="33"/>
      <c r="F274" s="209" t="s">
        <v>757</v>
      </c>
      <c r="G274" s="33"/>
      <c r="H274" s="33"/>
      <c r="I274" s="210"/>
      <c r="J274" s="210"/>
      <c r="K274" s="33"/>
      <c r="L274" s="33"/>
      <c r="M274" s="36"/>
      <c r="N274" s="211"/>
      <c r="O274" s="212"/>
      <c r="P274" s="68"/>
      <c r="Q274" s="68"/>
      <c r="R274" s="68"/>
      <c r="S274" s="68"/>
      <c r="T274" s="68"/>
      <c r="U274" s="68"/>
      <c r="V274" s="68"/>
      <c r="W274" s="68"/>
      <c r="X274" s="69"/>
      <c r="Y274" s="31"/>
      <c r="Z274" s="31"/>
      <c r="AA274" s="31"/>
      <c r="AB274" s="31"/>
      <c r="AC274" s="31"/>
      <c r="AD274" s="31"/>
      <c r="AE274" s="31"/>
      <c r="AT274" s="14" t="s">
        <v>174</v>
      </c>
      <c r="AU274" s="14" t="s">
        <v>81</v>
      </c>
    </row>
    <row r="275" spans="1:65" s="2" customFormat="1" ht="24.2" customHeight="1">
      <c r="A275" s="31"/>
      <c r="B275" s="32"/>
      <c r="C275" s="213" t="s">
        <v>502</v>
      </c>
      <c r="D275" s="213" t="s">
        <v>199</v>
      </c>
      <c r="E275" s="214" t="s">
        <v>491</v>
      </c>
      <c r="F275" s="215" t="s">
        <v>492</v>
      </c>
      <c r="G275" s="216" t="s">
        <v>202</v>
      </c>
      <c r="H275" s="217">
        <v>1</v>
      </c>
      <c r="I275" s="218"/>
      <c r="J275" s="219"/>
      <c r="K275" s="220">
        <f>ROUND(P275*H275,2)</f>
        <v>0</v>
      </c>
      <c r="L275" s="219"/>
      <c r="M275" s="221"/>
      <c r="N275" s="222" t="s">
        <v>1</v>
      </c>
      <c r="O275" s="202" t="s">
        <v>37</v>
      </c>
      <c r="P275" s="203">
        <f>I275+J275</f>
        <v>0</v>
      </c>
      <c r="Q275" s="203">
        <f>ROUND(I275*H275,2)</f>
        <v>0</v>
      </c>
      <c r="R275" s="203">
        <f>ROUND(J275*H275,2)</f>
        <v>0</v>
      </c>
      <c r="S275" s="68"/>
      <c r="T275" s="204">
        <f>S275*H275</f>
        <v>0</v>
      </c>
      <c r="U275" s="204">
        <v>0</v>
      </c>
      <c r="V275" s="204">
        <f>U275*H275</f>
        <v>0</v>
      </c>
      <c r="W275" s="204">
        <v>0</v>
      </c>
      <c r="X275" s="205">
        <f>W275*H275</f>
        <v>0</v>
      </c>
      <c r="Y275" s="31"/>
      <c r="Z275" s="31"/>
      <c r="AA275" s="31"/>
      <c r="AB275" s="31"/>
      <c r="AC275" s="31"/>
      <c r="AD275" s="31"/>
      <c r="AE275" s="31"/>
      <c r="AR275" s="206" t="s">
        <v>83</v>
      </c>
      <c r="AT275" s="206" t="s">
        <v>199</v>
      </c>
      <c r="AU275" s="206" t="s">
        <v>81</v>
      </c>
      <c r="AY275" s="14" t="s">
        <v>167</v>
      </c>
      <c r="BE275" s="207">
        <f>IF(O275="základní",K275,0)</f>
        <v>0</v>
      </c>
      <c r="BF275" s="207">
        <f>IF(O275="snížená",K275,0)</f>
        <v>0</v>
      </c>
      <c r="BG275" s="207">
        <f>IF(O275="zákl. přenesená",K275,0)</f>
        <v>0</v>
      </c>
      <c r="BH275" s="207">
        <f>IF(O275="sníž. přenesená",K275,0)</f>
        <v>0</v>
      </c>
      <c r="BI275" s="207">
        <f>IF(O275="nulová",K275,0)</f>
        <v>0</v>
      </c>
      <c r="BJ275" s="14" t="s">
        <v>81</v>
      </c>
      <c r="BK275" s="207">
        <f>ROUND(P275*H275,2)</f>
        <v>0</v>
      </c>
      <c r="BL275" s="14" t="s">
        <v>81</v>
      </c>
      <c r="BM275" s="206" t="s">
        <v>759</v>
      </c>
    </row>
    <row r="276" spans="1:65" s="2" customFormat="1" ht="19.5">
      <c r="A276" s="31"/>
      <c r="B276" s="32"/>
      <c r="C276" s="33"/>
      <c r="D276" s="208" t="s">
        <v>174</v>
      </c>
      <c r="E276" s="33"/>
      <c r="F276" s="209" t="s">
        <v>492</v>
      </c>
      <c r="G276" s="33"/>
      <c r="H276" s="33"/>
      <c r="I276" s="210"/>
      <c r="J276" s="210"/>
      <c r="K276" s="33"/>
      <c r="L276" s="33"/>
      <c r="M276" s="36"/>
      <c r="N276" s="211"/>
      <c r="O276" s="212"/>
      <c r="P276" s="68"/>
      <c r="Q276" s="68"/>
      <c r="R276" s="68"/>
      <c r="S276" s="68"/>
      <c r="T276" s="68"/>
      <c r="U276" s="68"/>
      <c r="V276" s="68"/>
      <c r="W276" s="68"/>
      <c r="X276" s="69"/>
      <c r="Y276" s="31"/>
      <c r="Z276" s="31"/>
      <c r="AA276" s="31"/>
      <c r="AB276" s="31"/>
      <c r="AC276" s="31"/>
      <c r="AD276" s="31"/>
      <c r="AE276" s="31"/>
      <c r="AT276" s="14" t="s">
        <v>174</v>
      </c>
      <c r="AU276" s="14" t="s">
        <v>81</v>
      </c>
    </row>
    <row r="277" spans="1:65" s="2" customFormat="1" ht="14.45" customHeight="1">
      <c r="A277" s="31"/>
      <c r="B277" s="32"/>
      <c r="C277" s="213" t="s">
        <v>506</v>
      </c>
      <c r="D277" s="213" t="s">
        <v>199</v>
      </c>
      <c r="E277" s="214" t="s">
        <v>495</v>
      </c>
      <c r="F277" s="215" t="s">
        <v>496</v>
      </c>
      <c r="G277" s="216" t="s">
        <v>202</v>
      </c>
      <c r="H277" s="217">
        <v>1</v>
      </c>
      <c r="I277" s="218"/>
      <c r="J277" s="219"/>
      <c r="K277" s="220">
        <f>ROUND(P277*H277,2)</f>
        <v>0</v>
      </c>
      <c r="L277" s="219"/>
      <c r="M277" s="221"/>
      <c r="N277" s="222" t="s">
        <v>1</v>
      </c>
      <c r="O277" s="202" t="s">
        <v>37</v>
      </c>
      <c r="P277" s="203">
        <f>I277+J277</f>
        <v>0</v>
      </c>
      <c r="Q277" s="203">
        <f>ROUND(I277*H277,2)</f>
        <v>0</v>
      </c>
      <c r="R277" s="203">
        <f>ROUND(J277*H277,2)</f>
        <v>0</v>
      </c>
      <c r="S277" s="68"/>
      <c r="T277" s="204">
        <f>S277*H277</f>
        <v>0</v>
      </c>
      <c r="U277" s="204">
        <v>0</v>
      </c>
      <c r="V277" s="204">
        <f>U277*H277</f>
        <v>0</v>
      </c>
      <c r="W277" s="204">
        <v>0</v>
      </c>
      <c r="X277" s="205">
        <f>W277*H277</f>
        <v>0</v>
      </c>
      <c r="Y277" s="31"/>
      <c r="Z277" s="31"/>
      <c r="AA277" s="31"/>
      <c r="AB277" s="31"/>
      <c r="AC277" s="31"/>
      <c r="AD277" s="31"/>
      <c r="AE277" s="31"/>
      <c r="AR277" s="206" t="s">
        <v>83</v>
      </c>
      <c r="AT277" s="206" t="s">
        <v>199</v>
      </c>
      <c r="AU277" s="206" t="s">
        <v>81</v>
      </c>
      <c r="AY277" s="14" t="s">
        <v>167</v>
      </c>
      <c r="BE277" s="207">
        <f>IF(O277="základní",K277,0)</f>
        <v>0</v>
      </c>
      <c r="BF277" s="207">
        <f>IF(O277="snížená",K277,0)</f>
        <v>0</v>
      </c>
      <c r="BG277" s="207">
        <f>IF(O277="zákl. přenesená",K277,0)</f>
        <v>0</v>
      </c>
      <c r="BH277" s="207">
        <f>IF(O277="sníž. přenesená",K277,0)</f>
        <v>0</v>
      </c>
      <c r="BI277" s="207">
        <f>IF(O277="nulová",K277,0)</f>
        <v>0</v>
      </c>
      <c r="BJ277" s="14" t="s">
        <v>81</v>
      </c>
      <c r="BK277" s="207">
        <f>ROUND(P277*H277,2)</f>
        <v>0</v>
      </c>
      <c r="BL277" s="14" t="s">
        <v>81</v>
      </c>
      <c r="BM277" s="206" t="s">
        <v>760</v>
      </c>
    </row>
    <row r="278" spans="1:65" s="2" customFormat="1" ht="11.25">
      <c r="A278" s="31"/>
      <c r="B278" s="32"/>
      <c r="C278" s="33"/>
      <c r="D278" s="208" t="s">
        <v>174</v>
      </c>
      <c r="E278" s="33"/>
      <c r="F278" s="209" t="s">
        <v>496</v>
      </c>
      <c r="G278" s="33"/>
      <c r="H278" s="33"/>
      <c r="I278" s="210"/>
      <c r="J278" s="210"/>
      <c r="K278" s="33"/>
      <c r="L278" s="33"/>
      <c r="M278" s="36"/>
      <c r="N278" s="211"/>
      <c r="O278" s="212"/>
      <c r="P278" s="68"/>
      <c r="Q278" s="68"/>
      <c r="R278" s="68"/>
      <c r="S278" s="68"/>
      <c r="T278" s="68"/>
      <c r="U278" s="68"/>
      <c r="V278" s="68"/>
      <c r="W278" s="68"/>
      <c r="X278" s="69"/>
      <c r="Y278" s="31"/>
      <c r="Z278" s="31"/>
      <c r="AA278" s="31"/>
      <c r="AB278" s="31"/>
      <c r="AC278" s="31"/>
      <c r="AD278" s="31"/>
      <c r="AE278" s="31"/>
      <c r="AT278" s="14" t="s">
        <v>174</v>
      </c>
      <c r="AU278" s="14" t="s">
        <v>81</v>
      </c>
    </row>
    <row r="279" spans="1:65" s="2" customFormat="1" ht="14.45" customHeight="1">
      <c r="A279" s="31"/>
      <c r="B279" s="32"/>
      <c r="C279" s="213" t="s">
        <v>514</v>
      </c>
      <c r="D279" s="213" t="s">
        <v>199</v>
      </c>
      <c r="E279" s="214" t="s">
        <v>499</v>
      </c>
      <c r="F279" s="215" t="s">
        <v>500</v>
      </c>
      <c r="G279" s="216" t="s">
        <v>202</v>
      </c>
      <c r="H279" s="217">
        <v>1</v>
      </c>
      <c r="I279" s="218"/>
      <c r="J279" s="219"/>
      <c r="K279" s="220">
        <f>ROUND(P279*H279,2)</f>
        <v>0</v>
      </c>
      <c r="L279" s="219"/>
      <c r="M279" s="221"/>
      <c r="N279" s="222" t="s">
        <v>1</v>
      </c>
      <c r="O279" s="202" t="s">
        <v>37</v>
      </c>
      <c r="P279" s="203">
        <f>I279+J279</f>
        <v>0</v>
      </c>
      <c r="Q279" s="203">
        <f>ROUND(I279*H279,2)</f>
        <v>0</v>
      </c>
      <c r="R279" s="203">
        <f>ROUND(J279*H279,2)</f>
        <v>0</v>
      </c>
      <c r="S279" s="68"/>
      <c r="T279" s="204">
        <f>S279*H279</f>
        <v>0</v>
      </c>
      <c r="U279" s="204">
        <v>0</v>
      </c>
      <c r="V279" s="204">
        <f>U279*H279</f>
        <v>0</v>
      </c>
      <c r="W279" s="204">
        <v>0</v>
      </c>
      <c r="X279" s="205">
        <f>W279*H279</f>
        <v>0</v>
      </c>
      <c r="Y279" s="31"/>
      <c r="Z279" s="31"/>
      <c r="AA279" s="31"/>
      <c r="AB279" s="31"/>
      <c r="AC279" s="31"/>
      <c r="AD279" s="31"/>
      <c r="AE279" s="31"/>
      <c r="AR279" s="206" t="s">
        <v>83</v>
      </c>
      <c r="AT279" s="206" t="s">
        <v>199</v>
      </c>
      <c r="AU279" s="206" t="s">
        <v>81</v>
      </c>
      <c r="AY279" s="14" t="s">
        <v>167</v>
      </c>
      <c r="BE279" s="207">
        <f>IF(O279="základní",K279,0)</f>
        <v>0</v>
      </c>
      <c r="BF279" s="207">
        <f>IF(O279="snížená",K279,0)</f>
        <v>0</v>
      </c>
      <c r="BG279" s="207">
        <f>IF(O279="zákl. přenesená",K279,0)</f>
        <v>0</v>
      </c>
      <c r="BH279" s="207">
        <f>IF(O279="sníž. přenesená",K279,0)</f>
        <v>0</v>
      </c>
      <c r="BI279" s="207">
        <f>IF(O279="nulová",K279,0)</f>
        <v>0</v>
      </c>
      <c r="BJ279" s="14" t="s">
        <v>81</v>
      </c>
      <c r="BK279" s="207">
        <f>ROUND(P279*H279,2)</f>
        <v>0</v>
      </c>
      <c r="BL279" s="14" t="s">
        <v>81</v>
      </c>
      <c r="BM279" s="206" t="s">
        <v>761</v>
      </c>
    </row>
    <row r="280" spans="1:65" s="2" customFormat="1" ht="11.25">
      <c r="A280" s="31"/>
      <c r="B280" s="32"/>
      <c r="C280" s="33"/>
      <c r="D280" s="208" t="s">
        <v>174</v>
      </c>
      <c r="E280" s="33"/>
      <c r="F280" s="209" t="s">
        <v>500</v>
      </c>
      <c r="G280" s="33"/>
      <c r="H280" s="33"/>
      <c r="I280" s="210"/>
      <c r="J280" s="210"/>
      <c r="K280" s="33"/>
      <c r="L280" s="33"/>
      <c r="M280" s="36"/>
      <c r="N280" s="211"/>
      <c r="O280" s="212"/>
      <c r="P280" s="68"/>
      <c r="Q280" s="68"/>
      <c r="R280" s="68"/>
      <c r="S280" s="68"/>
      <c r="T280" s="68"/>
      <c r="U280" s="68"/>
      <c r="V280" s="68"/>
      <c r="W280" s="68"/>
      <c r="X280" s="69"/>
      <c r="Y280" s="31"/>
      <c r="Z280" s="31"/>
      <c r="AA280" s="31"/>
      <c r="AB280" s="31"/>
      <c r="AC280" s="31"/>
      <c r="AD280" s="31"/>
      <c r="AE280" s="31"/>
      <c r="AT280" s="14" t="s">
        <v>174</v>
      </c>
      <c r="AU280" s="14" t="s">
        <v>81</v>
      </c>
    </row>
    <row r="281" spans="1:65" s="2" customFormat="1" ht="37.9" customHeight="1">
      <c r="A281" s="31"/>
      <c r="B281" s="32"/>
      <c r="C281" s="213" t="s">
        <v>520</v>
      </c>
      <c r="D281" s="213" t="s">
        <v>199</v>
      </c>
      <c r="E281" s="214" t="s">
        <v>762</v>
      </c>
      <c r="F281" s="215" t="s">
        <v>763</v>
      </c>
      <c r="G281" s="216" t="s">
        <v>202</v>
      </c>
      <c r="H281" s="217">
        <v>20</v>
      </c>
      <c r="I281" s="218"/>
      <c r="J281" s="219"/>
      <c r="K281" s="220">
        <f>ROUND(P281*H281,2)</f>
        <v>0</v>
      </c>
      <c r="L281" s="219"/>
      <c r="M281" s="221"/>
      <c r="N281" s="222" t="s">
        <v>1</v>
      </c>
      <c r="O281" s="202" t="s">
        <v>37</v>
      </c>
      <c r="P281" s="203">
        <f>I281+J281</f>
        <v>0</v>
      </c>
      <c r="Q281" s="203">
        <f>ROUND(I281*H281,2)</f>
        <v>0</v>
      </c>
      <c r="R281" s="203">
        <f>ROUND(J281*H281,2)</f>
        <v>0</v>
      </c>
      <c r="S281" s="68"/>
      <c r="T281" s="204">
        <f>S281*H281</f>
        <v>0</v>
      </c>
      <c r="U281" s="204">
        <v>0</v>
      </c>
      <c r="V281" s="204">
        <f>U281*H281</f>
        <v>0</v>
      </c>
      <c r="W281" s="204">
        <v>0</v>
      </c>
      <c r="X281" s="205">
        <f>W281*H281</f>
        <v>0</v>
      </c>
      <c r="Y281" s="31"/>
      <c r="Z281" s="31"/>
      <c r="AA281" s="31"/>
      <c r="AB281" s="31"/>
      <c r="AC281" s="31"/>
      <c r="AD281" s="31"/>
      <c r="AE281" s="31"/>
      <c r="AR281" s="206" t="s">
        <v>83</v>
      </c>
      <c r="AT281" s="206" t="s">
        <v>199</v>
      </c>
      <c r="AU281" s="206" t="s">
        <v>81</v>
      </c>
      <c r="AY281" s="14" t="s">
        <v>167</v>
      </c>
      <c r="BE281" s="207">
        <f>IF(O281="základní",K281,0)</f>
        <v>0</v>
      </c>
      <c r="BF281" s="207">
        <f>IF(O281="snížená",K281,0)</f>
        <v>0</v>
      </c>
      <c r="BG281" s="207">
        <f>IF(O281="zákl. přenesená",K281,0)</f>
        <v>0</v>
      </c>
      <c r="BH281" s="207">
        <f>IF(O281="sníž. přenesená",K281,0)</f>
        <v>0</v>
      </c>
      <c r="BI281" s="207">
        <f>IF(O281="nulová",K281,0)</f>
        <v>0</v>
      </c>
      <c r="BJ281" s="14" t="s">
        <v>81</v>
      </c>
      <c r="BK281" s="207">
        <f>ROUND(P281*H281,2)</f>
        <v>0</v>
      </c>
      <c r="BL281" s="14" t="s">
        <v>81</v>
      </c>
      <c r="BM281" s="206" t="s">
        <v>764</v>
      </c>
    </row>
    <row r="282" spans="1:65" s="2" customFormat="1" ht="29.25">
      <c r="A282" s="31"/>
      <c r="B282" s="32"/>
      <c r="C282" s="33"/>
      <c r="D282" s="208" t="s">
        <v>174</v>
      </c>
      <c r="E282" s="33"/>
      <c r="F282" s="209" t="s">
        <v>763</v>
      </c>
      <c r="G282" s="33"/>
      <c r="H282" s="33"/>
      <c r="I282" s="210"/>
      <c r="J282" s="210"/>
      <c r="K282" s="33"/>
      <c r="L282" s="33"/>
      <c r="M282" s="36"/>
      <c r="N282" s="211"/>
      <c r="O282" s="212"/>
      <c r="P282" s="68"/>
      <c r="Q282" s="68"/>
      <c r="R282" s="68"/>
      <c r="S282" s="68"/>
      <c r="T282" s="68"/>
      <c r="U282" s="68"/>
      <c r="V282" s="68"/>
      <c r="W282" s="68"/>
      <c r="X282" s="69"/>
      <c r="Y282" s="31"/>
      <c r="Z282" s="31"/>
      <c r="AA282" s="31"/>
      <c r="AB282" s="31"/>
      <c r="AC282" s="31"/>
      <c r="AD282" s="31"/>
      <c r="AE282" s="31"/>
      <c r="AT282" s="14" t="s">
        <v>174</v>
      </c>
      <c r="AU282" s="14" t="s">
        <v>81</v>
      </c>
    </row>
    <row r="283" spans="1:65" s="2" customFormat="1" ht="37.9" customHeight="1">
      <c r="A283" s="31"/>
      <c r="B283" s="32"/>
      <c r="C283" s="213" t="s">
        <v>765</v>
      </c>
      <c r="D283" s="213" t="s">
        <v>199</v>
      </c>
      <c r="E283" s="214" t="s">
        <v>766</v>
      </c>
      <c r="F283" s="215" t="s">
        <v>767</v>
      </c>
      <c r="G283" s="216" t="s">
        <v>202</v>
      </c>
      <c r="H283" s="217">
        <v>1</v>
      </c>
      <c r="I283" s="218"/>
      <c r="J283" s="219"/>
      <c r="K283" s="220">
        <f>ROUND(P283*H283,2)</f>
        <v>0</v>
      </c>
      <c r="L283" s="219"/>
      <c r="M283" s="221"/>
      <c r="N283" s="222" t="s">
        <v>1</v>
      </c>
      <c r="O283" s="202" t="s">
        <v>37</v>
      </c>
      <c r="P283" s="203">
        <f>I283+J283</f>
        <v>0</v>
      </c>
      <c r="Q283" s="203">
        <f>ROUND(I283*H283,2)</f>
        <v>0</v>
      </c>
      <c r="R283" s="203">
        <f>ROUND(J283*H283,2)</f>
        <v>0</v>
      </c>
      <c r="S283" s="68"/>
      <c r="T283" s="204">
        <f>S283*H283</f>
        <v>0</v>
      </c>
      <c r="U283" s="204">
        <v>0</v>
      </c>
      <c r="V283" s="204">
        <f>U283*H283</f>
        <v>0</v>
      </c>
      <c r="W283" s="204">
        <v>0</v>
      </c>
      <c r="X283" s="205">
        <f>W283*H283</f>
        <v>0</v>
      </c>
      <c r="Y283" s="31"/>
      <c r="Z283" s="31"/>
      <c r="AA283" s="31"/>
      <c r="AB283" s="31"/>
      <c r="AC283" s="31"/>
      <c r="AD283" s="31"/>
      <c r="AE283" s="31"/>
      <c r="AR283" s="206" t="s">
        <v>83</v>
      </c>
      <c r="AT283" s="206" t="s">
        <v>199</v>
      </c>
      <c r="AU283" s="206" t="s">
        <v>81</v>
      </c>
      <c r="AY283" s="14" t="s">
        <v>167</v>
      </c>
      <c r="BE283" s="207">
        <f>IF(O283="základní",K283,0)</f>
        <v>0</v>
      </c>
      <c r="BF283" s="207">
        <f>IF(O283="snížená",K283,0)</f>
        <v>0</v>
      </c>
      <c r="BG283" s="207">
        <f>IF(O283="zákl. přenesená",K283,0)</f>
        <v>0</v>
      </c>
      <c r="BH283" s="207">
        <f>IF(O283="sníž. přenesená",K283,0)</f>
        <v>0</v>
      </c>
      <c r="BI283" s="207">
        <f>IF(O283="nulová",K283,0)</f>
        <v>0</v>
      </c>
      <c r="BJ283" s="14" t="s">
        <v>81</v>
      </c>
      <c r="BK283" s="207">
        <f>ROUND(P283*H283,2)</f>
        <v>0</v>
      </c>
      <c r="BL283" s="14" t="s">
        <v>81</v>
      </c>
      <c r="BM283" s="206" t="s">
        <v>768</v>
      </c>
    </row>
    <row r="284" spans="1:65" s="2" customFormat="1" ht="29.25">
      <c r="A284" s="31"/>
      <c r="B284" s="32"/>
      <c r="C284" s="33"/>
      <c r="D284" s="208" t="s">
        <v>174</v>
      </c>
      <c r="E284" s="33"/>
      <c r="F284" s="209" t="s">
        <v>767</v>
      </c>
      <c r="G284" s="33"/>
      <c r="H284" s="33"/>
      <c r="I284" s="210"/>
      <c r="J284" s="210"/>
      <c r="K284" s="33"/>
      <c r="L284" s="33"/>
      <c r="M284" s="36"/>
      <c r="N284" s="211"/>
      <c r="O284" s="212"/>
      <c r="P284" s="68"/>
      <c r="Q284" s="68"/>
      <c r="R284" s="68"/>
      <c r="S284" s="68"/>
      <c r="T284" s="68"/>
      <c r="U284" s="68"/>
      <c r="V284" s="68"/>
      <c r="W284" s="68"/>
      <c r="X284" s="69"/>
      <c r="Y284" s="31"/>
      <c r="Z284" s="31"/>
      <c r="AA284" s="31"/>
      <c r="AB284" s="31"/>
      <c r="AC284" s="31"/>
      <c r="AD284" s="31"/>
      <c r="AE284" s="31"/>
      <c r="AT284" s="14" t="s">
        <v>174</v>
      </c>
      <c r="AU284" s="14" t="s">
        <v>81</v>
      </c>
    </row>
    <row r="285" spans="1:65" s="2" customFormat="1" ht="24.2" customHeight="1">
      <c r="A285" s="31"/>
      <c r="B285" s="32"/>
      <c r="C285" s="213" t="s">
        <v>769</v>
      </c>
      <c r="D285" s="213" t="s">
        <v>199</v>
      </c>
      <c r="E285" s="214" t="s">
        <v>770</v>
      </c>
      <c r="F285" s="215" t="s">
        <v>771</v>
      </c>
      <c r="G285" s="216" t="s">
        <v>202</v>
      </c>
      <c r="H285" s="217">
        <v>1</v>
      </c>
      <c r="I285" s="218"/>
      <c r="J285" s="219"/>
      <c r="K285" s="220">
        <f>ROUND(P285*H285,2)</f>
        <v>0</v>
      </c>
      <c r="L285" s="219"/>
      <c r="M285" s="221"/>
      <c r="N285" s="222" t="s">
        <v>1</v>
      </c>
      <c r="O285" s="202" t="s">
        <v>37</v>
      </c>
      <c r="P285" s="203">
        <f>I285+J285</f>
        <v>0</v>
      </c>
      <c r="Q285" s="203">
        <f>ROUND(I285*H285,2)</f>
        <v>0</v>
      </c>
      <c r="R285" s="203">
        <f>ROUND(J285*H285,2)</f>
        <v>0</v>
      </c>
      <c r="S285" s="68"/>
      <c r="T285" s="204">
        <f>S285*H285</f>
        <v>0</v>
      </c>
      <c r="U285" s="204">
        <v>0</v>
      </c>
      <c r="V285" s="204">
        <f>U285*H285</f>
        <v>0</v>
      </c>
      <c r="W285" s="204">
        <v>0</v>
      </c>
      <c r="X285" s="205">
        <f>W285*H285</f>
        <v>0</v>
      </c>
      <c r="Y285" s="31"/>
      <c r="Z285" s="31"/>
      <c r="AA285" s="31"/>
      <c r="AB285" s="31"/>
      <c r="AC285" s="31"/>
      <c r="AD285" s="31"/>
      <c r="AE285" s="31"/>
      <c r="AR285" s="206" t="s">
        <v>83</v>
      </c>
      <c r="AT285" s="206" t="s">
        <v>199</v>
      </c>
      <c r="AU285" s="206" t="s">
        <v>81</v>
      </c>
      <c r="AY285" s="14" t="s">
        <v>167</v>
      </c>
      <c r="BE285" s="207">
        <f>IF(O285="základní",K285,0)</f>
        <v>0</v>
      </c>
      <c r="BF285" s="207">
        <f>IF(O285="snížená",K285,0)</f>
        <v>0</v>
      </c>
      <c r="BG285" s="207">
        <f>IF(O285="zákl. přenesená",K285,0)</f>
        <v>0</v>
      </c>
      <c r="BH285" s="207">
        <f>IF(O285="sníž. přenesená",K285,0)</f>
        <v>0</v>
      </c>
      <c r="BI285" s="207">
        <f>IF(O285="nulová",K285,0)</f>
        <v>0</v>
      </c>
      <c r="BJ285" s="14" t="s">
        <v>81</v>
      </c>
      <c r="BK285" s="207">
        <f>ROUND(P285*H285,2)</f>
        <v>0</v>
      </c>
      <c r="BL285" s="14" t="s">
        <v>81</v>
      </c>
      <c r="BM285" s="206" t="s">
        <v>772</v>
      </c>
    </row>
    <row r="286" spans="1:65" s="2" customFormat="1" ht="11.25">
      <c r="A286" s="31"/>
      <c r="B286" s="32"/>
      <c r="C286" s="33"/>
      <c r="D286" s="208" t="s">
        <v>174</v>
      </c>
      <c r="E286" s="33"/>
      <c r="F286" s="209" t="s">
        <v>771</v>
      </c>
      <c r="G286" s="33"/>
      <c r="H286" s="33"/>
      <c r="I286" s="210"/>
      <c r="J286" s="210"/>
      <c r="K286" s="33"/>
      <c r="L286" s="33"/>
      <c r="M286" s="36"/>
      <c r="N286" s="211"/>
      <c r="O286" s="212"/>
      <c r="P286" s="68"/>
      <c r="Q286" s="68"/>
      <c r="R286" s="68"/>
      <c r="S286" s="68"/>
      <c r="T286" s="68"/>
      <c r="U286" s="68"/>
      <c r="V286" s="68"/>
      <c r="W286" s="68"/>
      <c r="X286" s="69"/>
      <c r="Y286" s="31"/>
      <c r="Z286" s="31"/>
      <c r="AA286" s="31"/>
      <c r="AB286" s="31"/>
      <c r="AC286" s="31"/>
      <c r="AD286" s="31"/>
      <c r="AE286" s="31"/>
      <c r="AT286" s="14" t="s">
        <v>174</v>
      </c>
      <c r="AU286" s="14" t="s">
        <v>81</v>
      </c>
    </row>
    <row r="287" spans="1:65" s="2" customFormat="1" ht="24.2" customHeight="1">
      <c r="A287" s="31"/>
      <c r="B287" s="32"/>
      <c r="C287" s="213" t="s">
        <v>773</v>
      </c>
      <c r="D287" s="213" t="s">
        <v>199</v>
      </c>
      <c r="E287" s="214" t="s">
        <v>774</v>
      </c>
      <c r="F287" s="215" t="s">
        <v>775</v>
      </c>
      <c r="G287" s="216" t="s">
        <v>202</v>
      </c>
      <c r="H287" s="217">
        <v>1</v>
      </c>
      <c r="I287" s="218"/>
      <c r="J287" s="219"/>
      <c r="K287" s="220">
        <f>ROUND(P287*H287,2)</f>
        <v>0</v>
      </c>
      <c r="L287" s="219"/>
      <c r="M287" s="221"/>
      <c r="N287" s="222" t="s">
        <v>1</v>
      </c>
      <c r="O287" s="202" t="s">
        <v>37</v>
      </c>
      <c r="P287" s="203">
        <f>I287+J287</f>
        <v>0</v>
      </c>
      <c r="Q287" s="203">
        <f>ROUND(I287*H287,2)</f>
        <v>0</v>
      </c>
      <c r="R287" s="203">
        <f>ROUND(J287*H287,2)</f>
        <v>0</v>
      </c>
      <c r="S287" s="68"/>
      <c r="T287" s="204">
        <f>S287*H287</f>
        <v>0</v>
      </c>
      <c r="U287" s="204">
        <v>0</v>
      </c>
      <c r="V287" s="204">
        <f>U287*H287</f>
        <v>0</v>
      </c>
      <c r="W287" s="204">
        <v>0</v>
      </c>
      <c r="X287" s="205">
        <f>W287*H287</f>
        <v>0</v>
      </c>
      <c r="Y287" s="31"/>
      <c r="Z287" s="31"/>
      <c r="AA287" s="31"/>
      <c r="AB287" s="31"/>
      <c r="AC287" s="31"/>
      <c r="AD287" s="31"/>
      <c r="AE287" s="31"/>
      <c r="AR287" s="206" t="s">
        <v>83</v>
      </c>
      <c r="AT287" s="206" t="s">
        <v>199</v>
      </c>
      <c r="AU287" s="206" t="s">
        <v>81</v>
      </c>
      <c r="AY287" s="14" t="s">
        <v>167</v>
      </c>
      <c r="BE287" s="207">
        <f>IF(O287="základní",K287,0)</f>
        <v>0</v>
      </c>
      <c r="BF287" s="207">
        <f>IF(O287="snížená",K287,0)</f>
        <v>0</v>
      </c>
      <c r="BG287" s="207">
        <f>IF(O287="zákl. přenesená",K287,0)</f>
        <v>0</v>
      </c>
      <c r="BH287" s="207">
        <f>IF(O287="sníž. přenesená",K287,0)</f>
        <v>0</v>
      </c>
      <c r="BI287" s="207">
        <f>IF(O287="nulová",K287,0)</f>
        <v>0</v>
      </c>
      <c r="BJ287" s="14" t="s">
        <v>81</v>
      </c>
      <c r="BK287" s="207">
        <f>ROUND(P287*H287,2)</f>
        <v>0</v>
      </c>
      <c r="BL287" s="14" t="s">
        <v>81</v>
      </c>
      <c r="BM287" s="206" t="s">
        <v>776</v>
      </c>
    </row>
    <row r="288" spans="1:65" s="2" customFormat="1" ht="19.5">
      <c r="A288" s="31"/>
      <c r="B288" s="32"/>
      <c r="C288" s="33"/>
      <c r="D288" s="208" t="s">
        <v>174</v>
      </c>
      <c r="E288" s="33"/>
      <c r="F288" s="209" t="s">
        <v>775</v>
      </c>
      <c r="G288" s="33"/>
      <c r="H288" s="33"/>
      <c r="I288" s="210"/>
      <c r="J288" s="210"/>
      <c r="K288" s="33"/>
      <c r="L288" s="33"/>
      <c r="M288" s="36"/>
      <c r="N288" s="211"/>
      <c r="O288" s="212"/>
      <c r="P288" s="68"/>
      <c r="Q288" s="68"/>
      <c r="R288" s="68"/>
      <c r="S288" s="68"/>
      <c r="T288" s="68"/>
      <c r="U288" s="68"/>
      <c r="V288" s="68"/>
      <c r="W288" s="68"/>
      <c r="X288" s="69"/>
      <c r="Y288" s="31"/>
      <c r="Z288" s="31"/>
      <c r="AA288" s="31"/>
      <c r="AB288" s="31"/>
      <c r="AC288" s="31"/>
      <c r="AD288" s="31"/>
      <c r="AE288" s="31"/>
      <c r="AT288" s="14" t="s">
        <v>174</v>
      </c>
      <c r="AU288" s="14" t="s">
        <v>81</v>
      </c>
    </row>
    <row r="289" spans="1:65" s="2" customFormat="1" ht="37.9" customHeight="1">
      <c r="A289" s="31"/>
      <c r="B289" s="32"/>
      <c r="C289" s="213" t="s">
        <v>777</v>
      </c>
      <c r="D289" s="213" t="s">
        <v>199</v>
      </c>
      <c r="E289" s="214" t="s">
        <v>503</v>
      </c>
      <c r="F289" s="215" t="s">
        <v>504</v>
      </c>
      <c r="G289" s="216" t="s">
        <v>202</v>
      </c>
      <c r="H289" s="217">
        <v>1</v>
      </c>
      <c r="I289" s="218"/>
      <c r="J289" s="219"/>
      <c r="K289" s="220">
        <f>ROUND(P289*H289,2)</f>
        <v>0</v>
      </c>
      <c r="L289" s="219"/>
      <c r="M289" s="221"/>
      <c r="N289" s="222" t="s">
        <v>1</v>
      </c>
      <c r="O289" s="202" t="s">
        <v>37</v>
      </c>
      <c r="P289" s="203">
        <f>I289+J289</f>
        <v>0</v>
      </c>
      <c r="Q289" s="203">
        <f>ROUND(I289*H289,2)</f>
        <v>0</v>
      </c>
      <c r="R289" s="203">
        <f>ROUND(J289*H289,2)</f>
        <v>0</v>
      </c>
      <c r="S289" s="68"/>
      <c r="T289" s="204">
        <f>S289*H289</f>
        <v>0</v>
      </c>
      <c r="U289" s="204">
        <v>0</v>
      </c>
      <c r="V289" s="204">
        <f>U289*H289</f>
        <v>0</v>
      </c>
      <c r="W289" s="204">
        <v>0</v>
      </c>
      <c r="X289" s="205">
        <f>W289*H289</f>
        <v>0</v>
      </c>
      <c r="Y289" s="31"/>
      <c r="Z289" s="31"/>
      <c r="AA289" s="31"/>
      <c r="AB289" s="31"/>
      <c r="AC289" s="31"/>
      <c r="AD289" s="31"/>
      <c r="AE289" s="31"/>
      <c r="AR289" s="206" t="s">
        <v>83</v>
      </c>
      <c r="AT289" s="206" t="s">
        <v>199</v>
      </c>
      <c r="AU289" s="206" t="s">
        <v>81</v>
      </c>
      <c r="AY289" s="14" t="s">
        <v>167</v>
      </c>
      <c r="BE289" s="207">
        <f>IF(O289="základní",K289,0)</f>
        <v>0</v>
      </c>
      <c r="BF289" s="207">
        <f>IF(O289="snížená",K289,0)</f>
        <v>0</v>
      </c>
      <c r="BG289" s="207">
        <f>IF(O289="zákl. přenesená",K289,0)</f>
        <v>0</v>
      </c>
      <c r="BH289" s="207">
        <f>IF(O289="sníž. přenesená",K289,0)</f>
        <v>0</v>
      </c>
      <c r="BI289" s="207">
        <f>IF(O289="nulová",K289,0)</f>
        <v>0</v>
      </c>
      <c r="BJ289" s="14" t="s">
        <v>81</v>
      </c>
      <c r="BK289" s="207">
        <f>ROUND(P289*H289,2)</f>
        <v>0</v>
      </c>
      <c r="BL289" s="14" t="s">
        <v>81</v>
      </c>
      <c r="BM289" s="206" t="s">
        <v>778</v>
      </c>
    </row>
    <row r="290" spans="1:65" s="2" customFormat="1" ht="19.5">
      <c r="A290" s="31"/>
      <c r="B290" s="32"/>
      <c r="C290" s="33"/>
      <c r="D290" s="208" t="s">
        <v>174</v>
      </c>
      <c r="E290" s="33"/>
      <c r="F290" s="209" t="s">
        <v>504</v>
      </c>
      <c r="G290" s="33"/>
      <c r="H290" s="33"/>
      <c r="I290" s="210"/>
      <c r="J290" s="210"/>
      <c r="K290" s="33"/>
      <c r="L290" s="33"/>
      <c r="M290" s="36"/>
      <c r="N290" s="211"/>
      <c r="O290" s="212"/>
      <c r="P290" s="68"/>
      <c r="Q290" s="68"/>
      <c r="R290" s="68"/>
      <c r="S290" s="68"/>
      <c r="T290" s="68"/>
      <c r="U290" s="68"/>
      <c r="V290" s="68"/>
      <c r="W290" s="68"/>
      <c r="X290" s="69"/>
      <c r="Y290" s="31"/>
      <c r="Z290" s="31"/>
      <c r="AA290" s="31"/>
      <c r="AB290" s="31"/>
      <c r="AC290" s="31"/>
      <c r="AD290" s="31"/>
      <c r="AE290" s="31"/>
      <c r="AT290" s="14" t="s">
        <v>174</v>
      </c>
      <c r="AU290" s="14" t="s">
        <v>81</v>
      </c>
    </row>
    <row r="291" spans="1:65" s="2" customFormat="1" ht="24.2" customHeight="1">
      <c r="A291" s="31"/>
      <c r="B291" s="32"/>
      <c r="C291" s="213" t="s">
        <v>779</v>
      </c>
      <c r="D291" s="213" t="s">
        <v>199</v>
      </c>
      <c r="E291" s="214" t="s">
        <v>780</v>
      </c>
      <c r="F291" s="215" t="s">
        <v>781</v>
      </c>
      <c r="G291" s="216" t="s">
        <v>202</v>
      </c>
      <c r="H291" s="217">
        <v>1</v>
      </c>
      <c r="I291" s="218"/>
      <c r="J291" s="219"/>
      <c r="K291" s="220">
        <f>ROUND(P291*H291,2)</f>
        <v>0</v>
      </c>
      <c r="L291" s="219"/>
      <c r="M291" s="221"/>
      <c r="N291" s="222" t="s">
        <v>1</v>
      </c>
      <c r="O291" s="202" t="s">
        <v>37</v>
      </c>
      <c r="P291" s="203">
        <f>I291+J291</f>
        <v>0</v>
      </c>
      <c r="Q291" s="203">
        <f>ROUND(I291*H291,2)</f>
        <v>0</v>
      </c>
      <c r="R291" s="203">
        <f>ROUND(J291*H291,2)</f>
        <v>0</v>
      </c>
      <c r="S291" s="68"/>
      <c r="T291" s="204">
        <f>S291*H291</f>
        <v>0</v>
      </c>
      <c r="U291" s="204">
        <v>0</v>
      </c>
      <c r="V291" s="204">
        <f>U291*H291</f>
        <v>0</v>
      </c>
      <c r="W291" s="204">
        <v>0</v>
      </c>
      <c r="X291" s="205">
        <f>W291*H291</f>
        <v>0</v>
      </c>
      <c r="Y291" s="31"/>
      <c r="Z291" s="31"/>
      <c r="AA291" s="31"/>
      <c r="AB291" s="31"/>
      <c r="AC291" s="31"/>
      <c r="AD291" s="31"/>
      <c r="AE291" s="31"/>
      <c r="AR291" s="206" t="s">
        <v>83</v>
      </c>
      <c r="AT291" s="206" t="s">
        <v>199</v>
      </c>
      <c r="AU291" s="206" t="s">
        <v>81</v>
      </c>
      <c r="AY291" s="14" t="s">
        <v>167</v>
      </c>
      <c r="BE291" s="207">
        <f>IF(O291="základní",K291,0)</f>
        <v>0</v>
      </c>
      <c r="BF291" s="207">
        <f>IF(O291="snížená",K291,0)</f>
        <v>0</v>
      </c>
      <c r="BG291" s="207">
        <f>IF(O291="zákl. přenesená",K291,0)</f>
        <v>0</v>
      </c>
      <c r="BH291" s="207">
        <f>IF(O291="sníž. přenesená",K291,0)</f>
        <v>0</v>
      </c>
      <c r="BI291" s="207">
        <f>IF(O291="nulová",K291,0)</f>
        <v>0</v>
      </c>
      <c r="BJ291" s="14" t="s">
        <v>81</v>
      </c>
      <c r="BK291" s="207">
        <f>ROUND(P291*H291,2)</f>
        <v>0</v>
      </c>
      <c r="BL291" s="14" t="s">
        <v>81</v>
      </c>
      <c r="BM291" s="206" t="s">
        <v>782</v>
      </c>
    </row>
    <row r="292" spans="1:65" s="2" customFormat="1" ht="11.25">
      <c r="A292" s="31"/>
      <c r="B292" s="32"/>
      <c r="C292" s="33"/>
      <c r="D292" s="208" t="s">
        <v>174</v>
      </c>
      <c r="E292" s="33"/>
      <c r="F292" s="209" t="s">
        <v>781</v>
      </c>
      <c r="G292" s="33"/>
      <c r="H292" s="33"/>
      <c r="I292" s="210"/>
      <c r="J292" s="210"/>
      <c r="K292" s="33"/>
      <c r="L292" s="33"/>
      <c r="M292" s="36"/>
      <c r="N292" s="211"/>
      <c r="O292" s="212"/>
      <c r="P292" s="68"/>
      <c r="Q292" s="68"/>
      <c r="R292" s="68"/>
      <c r="S292" s="68"/>
      <c r="T292" s="68"/>
      <c r="U292" s="68"/>
      <c r="V292" s="68"/>
      <c r="W292" s="68"/>
      <c r="X292" s="69"/>
      <c r="Y292" s="31"/>
      <c r="Z292" s="31"/>
      <c r="AA292" s="31"/>
      <c r="AB292" s="31"/>
      <c r="AC292" s="31"/>
      <c r="AD292" s="31"/>
      <c r="AE292" s="31"/>
      <c r="AT292" s="14" t="s">
        <v>174</v>
      </c>
      <c r="AU292" s="14" t="s">
        <v>81</v>
      </c>
    </row>
    <row r="293" spans="1:65" s="2" customFormat="1" ht="24.2" customHeight="1">
      <c r="A293" s="31"/>
      <c r="B293" s="32"/>
      <c r="C293" s="213" t="s">
        <v>783</v>
      </c>
      <c r="D293" s="213" t="s">
        <v>199</v>
      </c>
      <c r="E293" s="214" t="s">
        <v>784</v>
      </c>
      <c r="F293" s="215" t="s">
        <v>785</v>
      </c>
      <c r="G293" s="216" t="s">
        <v>202</v>
      </c>
      <c r="H293" s="217">
        <v>1</v>
      </c>
      <c r="I293" s="218"/>
      <c r="J293" s="219"/>
      <c r="K293" s="220">
        <f>ROUND(P293*H293,2)</f>
        <v>0</v>
      </c>
      <c r="L293" s="219"/>
      <c r="M293" s="221"/>
      <c r="N293" s="222" t="s">
        <v>1</v>
      </c>
      <c r="O293" s="202" t="s">
        <v>37</v>
      </c>
      <c r="P293" s="203">
        <f>I293+J293</f>
        <v>0</v>
      </c>
      <c r="Q293" s="203">
        <f>ROUND(I293*H293,2)</f>
        <v>0</v>
      </c>
      <c r="R293" s="203">
        <f>ROUND(J293*H293,2)</f>
        <v>0</v>
      </c>
      <c r="S293" s="68"/>
      <c r="T293" s="204">
        <f>S293*H293</f>
        <v>0</v>
      </c>
      <c r="U293" s="204">
        <v>0</v>
      </c>
      <c r="V293" s="204">
        <f>U293*H293</f>
        <v>0</v>
      </c>
      <c r="W293" s="204">
        <v>0</v>
      </c>
      <c r="X293" s="205">
        <f>W293*H293</f>
        <v>0</v>
      </c>
      <c r="Y293" s="31"/>
      <c r="Z293" s="31"/>
      <c r="AA293" s="31"/>
      <c r="AB293" s="31"/>
      <c r="AC293" s="31"/>
      <c r="AD293" s="31"/>
      <c r="AE293" s="31"/>
      <c r="AR293" s="206" t="s">
        <v>83</v>
      </c>
      <c r="AT293" s="206" t="s">
        <v>199</v>
      </c>
      <c r="AU293" s="206" t="s">
        <v>81</v>
      </c>
      <c r="AY293" s="14" t="s">
        <v>167</v>
      </c>
      <c r="BE293" s="207">
        <f>IF(O293="základní",K293,0)</f>
        <v>0</v>
      </c>
      <c r="BF293" s="207">
        <f>IF(O293="snížená",K293,0)</f>
        <v>0</v>
      </c>
      <c r="BG293" s="207">
        <f>IF(O293="zákl. přenesená",K293,0)</f>
        <v>0</v>
      </c>
      <c r="BH293" s="207">
        <f>IF(O293="sníž. přenesená",K293,0)</f>
        <v>0</v>
      </c>
      <c r="BI293" s="207">
        <f>IF(O293="nulová",K293,0)</f>
        <v>0</v>
      </c>
      <c r="BJ293" s="14" t="s">
        <v>81</v>
      </c>
      <c r="BK293" s="207">
        <f>ROUND(P293*H293,2)</f>
        <v>0</v>
      </c>
      <c r="BL293" s="14" t="s">
        <v>81</v>
      </c>
      <c r="BM293" s="206" t="s">
        <v>786</v>
      </c>
    </row>
    <row r="294" spans="1:65" s="2" customFormat="1" ht="11.25">
      <c r="A294" s="31"/>
      <c r="B294" s="32"/>
      <c r="C294" s="33"/>
      <c r="D294" s="208" t="s">
        <v>174</v>
      </c>
      <c r="E294" s="33"/>
      <c r="F294" s="209" t="s">
        <v>785</v>
      </c>
      <c r="G294" s="33"/>
      <c r="H294" s="33"/>
      <c r="I294" s="210"/>
      <c r="J294" s="210"/>
      <c r="K294" s="33"/>
      <c r="L294" s="33"/>
      <c r="M294" s="36"/>
      <c r="N294" s="211"/>
      <c r="O294" s="212"/>
      <c r="P294" s="68"/>
      <c r="Q294" s="68"/>
      <c r="R294" s="68"/>
      <c r="S294" s="68"/>
      <c r="T294" s="68"/>
      <c r="U294" s="68"/>
      <c r="V294" s="68"/>
      <c r="W294" s="68"/>
      <c r="X294" s="69"/>
      <c r="Y294" s="31"/>
      <c r="Z294" s="31"/>
      <c r="AA294" s="31"/>
      <c r="AB294" s="31"/>
      <c r="AC294" s="31"/>
      <c r="AD294" s="31"/>
      <c r="AE294" s="31"/>
      <c r="AT294" s="14" t="s">
        <v>174</v>
      </c>
      <c r="AU294" s="14" t="s">
        <v>81</v>
      </c>
    </row>
    <row r="295" spans="1:65" s="2" customFormat="1" ht="24.2" customHeight="1">
      <c r="A295" s="31"/>
      <c r="B295" s="32"/>
      <c r="C295" s="213" t="s">
        <v>787</v>
      </c>
      <c r="D295" s="213" t="s">
        <v>199</v>
      </c>
      <c r="E295" s="214" t="s">
        <v>788</v>
      </c>
      <c r="F295" s="215" t="s">
        <v>789</v>
      </c>
      <c r="G295" s="216" t="s">
        <v>202</v>
      </c>
      <c r="H295" s="217">
        <v>1</v>
      </c>
      <c r="I295" s="218"/>
      <c r="J295" s="219"/>
      <c r="K295" s="220">
        <f>ROUND(P295*H295,2)</f>
        <v>0</v>
      </c>
      <c r="L295" s="219"/>
      <c r="M295" s="221"/>
      <c r="N295" s="222" t="s">
        <v>1</v>
      </c>
      <c r="O295" s="202" t="s">
        <v>37</v>
      </c>
      <c r="P295" s="203">
        <f>I295+J295</f>
        <v>0</v>
      </c>
      <c r="Q295" s="203">
        <f>ROUND(I295*H295,2)</f>
        <v>0</v>
      </c>
      <c r="R295" s="203">
        <f>ROUND(J295*H295,2)</f>
        <v>0</v>
      </c>
      <c r="S295" s="68"/>
      <c r="T295" s="204">
        <f>S295*H295</f>
        <v>0</v>
      </c>
      <c r="U295" s="204">
        <v>0</v>
      </c>
      <c r="V295" s="204">
        <f>U295*H295</f>
        <v>0</v>
      </c>
      <c r="W295" s="204">
        <v>0</v>
      </c>
      <c r="X295" s="205">
        <f>W295*H295</f>
        <v>0</v>
      </c>
      <c r="Y295" s="31"/>
      <c r="Z295" s="31"/>
      <c r="AA295" s="31"/>
      <c r="AB295" s="31"/>
      <c r="AC295" s="31"/>
      <c r="AD295" s="31"/>
      <c r="AE295" s="31"/>
      <c r="AR295" s="206" t="s">
        <v>83</v>
      </c>
      <c r="AT295" s="206" t="s">
        <v>199</v>
      </c>
      <c r="AU295" s="206" t="s">
        <v>81</v>
      </c>
      <c r="AY295" s="14" t="s">
        <v>167</v>
      </c>
      <c r="BE295" s="207">
        <f>IF(O295="základní",K295,0)</f>
        <v>0</v>
      </c>
      <c r="BF295" s="207">
        <f>IF(O295="snížená",K295,0)</f>
        <v>0</v>
      </c>
      <c r="BG295" s="207">
        <f>IF(O295="zákl. přenesená",K295,0)</f>
        <v>0</v>
      </c>
      <c r="BH295" s="207">
        <f>IF(O295="sníž. přenesená",K295,0)</f>
        <v>0</v>
      </c>
      <c r="BI295" s="207">
        <f>IF(O295="nulová",K295,0)</f>
        <v>0</v>
      </c>
      <c r="BJ295" s="14" t="s">
        <v>81</v>
      </c>
      <c r="BK295" s="207">
        <f>ROUND(P295*H295,2)</f>
        <v>0</v>
      </c>
      <c r="BL295" s="14" t="s">
        <v>81</v>
      </c>
      <c r="BM295" s="206" t="s">
        <v>790</v>
      </c>
    </row>
    <row r="296" spans="1:65" s="2" customFormat="1" ht="11.25">
      <c r="A296" s="31"/>
      <c r="B296" s="32"/>
      <c r="C296" s="33"/>
      <c r="D296" s="208" t="s">
        <v>174</v>
      </c>
      <c r="E296" s="33"/>
      <c r="F296" s="209" t="s">
        <v>789</v>
      </c>
      <c r="G296" s="33"/>
      <c r="H296" s="33"/>
      <c r="I296" s="210"/>
      <c r="J296" s="210"/>
      <c r="K296" s="33"/>
      <c r="L296" s="33"/>
      <c r="M296" s="36"/>
      <c r="N296" s="211"/>
      <c r="O296" s="212"/>
      <c r="P296" s="68"/>
      <c r="Q296" s="68"/>
      <c r="R296" s="68"/>
      <c r="S296" s="68"/>
      <c r="T296" s="68"/>
      <c r="U296" s="68"/>
      <c r="V296" s="68"/>
      <c r="W296" s="68"/>
      <c r="X296" s="69"/>
      <c r="Y296" s="31"/>
      <c r="Z296" s="31"/>
      <c r="AA296" s="31"/>
      <c r="AB296" s="31"/>
      <c r="AC296" s="31"/>
      <c r="AD296" s="31"/>
      <c r="AE296" s="31"/>
      <c r="AT296" s="14" t="s">
        <v>174</v>
      </c>
      <c r="AU296" s="14" t="s">
        <v>81</v>
      </c>
    </row>
    <row r="297" spans="1:65" s="2" customFormat="1" ht="24.2" customHeight="1">
      <c r="A297" s="31"/>
      <c r="B297" s="32"/>
      <c r="C297" s="213" t="s">
        <v>791</v>
      </c>
      <c r="D297" s="213" t="s">
        <v>199</v>
      </c>
      <c r="E297" s="214" t="s">
        <v>792</v>
      </c>
      <c r="F297" s="215" t="s">
        <v>793</v>
      </c>
      <c r="G297" s="216" t="s">
        <v>202</v>
      </c>
      <c r="H297" s="217">
        <v>8</v>
      </c>
      <c r="I297" s="218"/>
      <c r="J297" s="219"/>
      <c r="K297" s="220">
        <f>ROUND(P297*H297,2)</f>
        <v>0</v>
      </c>
      <c r="L297" s="219"/>
      <c r="M297" s="221"/>
      <c r="N297" s="222" t="s">
        <v>1</v>
      </c>
      <c r="O297" s="202" t="s">
        <v>37</v>
      </c>
      <c r="P297" s="203">
        <f>I297+J297</f>
        <v>0</v>
      </c>
      <c r="Q297" s="203">
        <f>ROUND(I297*H297,2)</f>
        <v>0</v>
      </c>
      <c r="R297" s="203">
        <f>ROUND(J297*H297,2)</f>
        <v>0</v>
      </c>
      <c r="S297" s="68"/>
      <c r="T297" s="204">
        <f>S297*H297</f>
        <v>0</v>
      </c>
      <c r="U297" s="204">
        <v>0</v>
      </c>
      <c r="V297" s="204">
        <f>U297*H297</f>
        <v>0</v>
      </c>
      <c r="W297" s="204">
        <v>0</v>
      </c>
      <c r="X297" s="205">
        <f>W297*H297</f>
        <v>0</v>
      </c>
      <c r="Y297" s="31"/>
      <c r="Z297" s="31"/>
      <c r="AA297" s="31"/>
      <c r="AB297" s="31"/>
      <c r="AC297" s="31"/>
      <c r="AD297" s="31"/>
      <c r="AE297" s="31"/>
      <c r="AR297" s="206" t="s">
        <v>83</v>
      </c>
      <c r="AT297" s="206" t="s">
        <v>199</v>
      </c>
      <c r="AU297" s="206" t="s">
        <v>81</v>
      </c>
      <c r="AY297" s="14" t="s">
        <v>167</v>
      </c>
      <c r="BE297" s="207">
        <f>IF(O297="základní",K297,0)</f>
        <v>0</v>
      </c>
      <c r="BF297" s="207">
        <f>IF(O297="snížená",K297,0)</f>
        <v>0</v>
      </c>
      <c r="BG297" s="207">
        <f>IF(O297="zákl. přenesená",K297,0)</f>
        <v>0</v>
      </c>
      <c r="BH297" s="207">
        <f>IF(O297="sníž. přenesená",K297,0)</f>
        <v>0</v>
      </c>
      <c r="BI297" s="207">
        <f>IF(O297="nulová",K297,0)</f>
        <v>0</v>
      </c>
      <c r="BJ297" s="14" t="s">
        <v>81</v>
      </c>
      <c r="BK297" s="207">
        <f>ROUND(P297*H297,2)</f>
        <v>0</v>
      </c>
      <c r="BL297" s="14" t="s">
        <v>81</v>
      </c>
      <c r="BM297" s="206" t="s">
        <v>794</v>
      </c>
    </row>
    <row r="298" spans="1:65" s="2" customFormat="1" ht="11.25">
      <c r="A298" s="31"/>
      <c r="B298" s="32"/>
      <c r="C298" s="33"/>
      <c r="D298" s="208" t="s">
        <v>174</v>
      </c>
      <c r="E298" s="33"/>
      <c r="F298" s="209" t="s">
        <v>793</v>
      </c>
      <c r="G298" s="33"/>
      <c r="H298" s="33"/>
      <c r="I298" s="210"/>
      <c r="J298" s="210"/>
      <c r="K298" s="33"/>
      <c r="L298" s="33"/>
      <c r="M298" s="36"/>
      <c r="N298" s="211"/>
      <c r="O298" s="212"/>
      <c r="P298" s="68"/>
      <c r="Q298" s="68"/>
      <c r="R298" s="68"/>
      <c r="S298" s="68"/>
      <c r="T298" s="68"/>
      <c r="U298" s="68"/>
      <c r="V298" s="68"/>
      <c r="W298" s="68"/>
      <c r="X298" s="69"/>
      <c r="Y298" s="31"/>
      <c r="Z298" s="31"/>
      <c r="AA298" s="31"/>
      <c r="AB298" s="31"/>
      <c r="AC298" s="31"/>
      <c r="AD298" s="31"/>
      <c r="AE298" s="31"/>
      <c r="AT298" s="14" t="s">
        <v>174</v>
      </c>
      <c r="AU298" s="14" t="s">
        <v>81</v>
      </c>
    </row>
    <row r="299" spans="1:65" s="2" customFormat="1" ht="24.2" customHeight="1">
      <c r="A299" s="31"/>
      <c r="B299" s="32"/>
      <c r="C299" s="213" t="s">
        <v>795</v>
      </c>
      <c r="D299" s="213" t="s">
        <v>199</v>
      </c>
      <c r="E299" s="214" t="s">
        <v>796</v>
      </c>
      <c r="F299" s="215" t="s">
        <v>797</v>
      </c>
      <c r="G299" s="216" t="s">
        <v>202</v>
      </c>
      <c r="H299" s="217">
        <v>1</v>
      </c>
      <c r="I299" s="218"/>
      <c r="J299" s="219"/>
      <c r="K299" s="220">
        <f>ROUND(P299*H299,2)</f>
        <v>0</v>
      </c>
      <c r="L299" s="219"/>
      <c r="M299" s="221"/>
      <c r="N299" s="222" t="s">
        <v>1</v>
      </c>
      <c r="O299" s="202" t="s">
        <v>37</v>
      </c>
      <c r="P299" s="203">
        <f>I299+J299</f>
        <v>0</v>
      </c>
      <c r="Q299" s="203">
        <f>ROUND(I299*H299,2)</f>
        <v>0</v>
      </c>
      <c r="R299" s="203">
        <f>ROUND(J299*H299,2)</f>
        <v>0</v>
      </c>
      <c r="S299" s="68"/>
      <c r="T299" s="204">
        <f>S299*H299</f>
        <v>0</v>
      </c>
      <c r="U299" s="204">
        <v>0</v>
      </c>
      <c r="V299" s="204">
        <f>U299*H299</f>
        <v>0</v>
      </c>
      <c r="W299" s="204">
        <v>0</v>
      </c>
      <c r="X299" s="205">
        <f>W299*H299</f>
        <v>0</v>
      </c>
      <c r="Y299" s="31"/>
      <c r="Z299" s="31"/>
      <c r="AA299" s="31"/>
      <c r="AB299" s="31"/>
      <c r="AC299" s="31"/>
      <c r="AD299" s="31"/>
      <c r="AE299" s="31"/>
      <c r="AR299" s="206" t="s">
        <v>83</v>
      </c>
      <c r="AT299" s="206" t="s">
        <v>199</v>
      </c>
      <c r="AU299" s="206" t="s">
        <v>81</v>
      </c>
      <c r="AY299" s="14" t="s">
        <v>167</v>
      </c>
      <c r="BE299" s="207">
        <f>IF(O299="základní",K299,0)</f>
        <v>0</v>
      </c>
      <c r="BF299" s="207">
        <f>IF(O299="snížená",K299,0)</f>
        <v>0</v>
      </c>
      <c r="BG299" s="207">
        <f>IF(O299="zákl. přenesená",K299,0)</f>
        <v>0</v>
      </c>
      <c r="BH299" s="207">
        <f>IF(O299="sníž. přenesená",K299,0)</f>
        <v>0</v>
      </c>
      <c r="BI299" s="207">
        <f>IF(O299="nulová",K299,0)</f>
        <v>0</v>
      </c>
      <c r="BJ299" s="14" t="s">
        <v>81</v>
      </c>
      <c r="BK299" s="207">
        <f>ROUND(P299*H299,2)</f>
        <v>0</v>
      </c>
      <c r="BL299" s="14" t="s">
        <v>81</v>
      </c>
      <c r="BM299" s="206" t="s">
        <v>798</v>
      </c>
    </row>
    <row r="300" spans="1:65" s="2" customFormat="1" ht="11.25">
      <c r="A300" s="31"/>
      <c r="B300" s="32"/>
      <c r="C300" s="33"/>
      <c r="D300" s="208" t="s">
        <v>174</v>
      </c>
      <c r="E300" s="33"/>
      <c r="F300" s="209" t="s">
        <v>797</v>
      </c>
      <c r="G300" s="33"/>
      <c r="H300" s="33"/>
      <c r="I300" s="210"/>
      <c r="J300" s="210"/>
      <c r="K300" s="33"/>
      <c r="L300" s="33"/>
      <c r="M300" s="36"/>
      <c r="N300" s="211"/>
      <c r="O300" s="212"/>
      <c r="P300" s="68"/>
      <c r="Q300" s="68"/>
      <c r="R300" s="68"/>
      <c r="S300" s="68"/>
      <c r="T300" s="68"/>
      <c r="U300" s="68"/>
      <c r="V300" s="68"/>
      <c r="W300" s="68"/>
      <c r="X300" s="69"/>
      <c r="Y300" s="31"/>
      <c r="Z300" s="31"/>
      <c r="AA300" s="31"/>
      <c r="AB300" s="31"/>
      <c r="AC300" s="31"/>
      <c r="AD300" s="31"/>
      <c r="AE300" s="31"/>
      <c r="AT300" s="14" t="s">
        <v>174</v>
      </c>
      <c r="AU300" s="14" t="s">
        <v>81</v>
      </c>
    </row>
    <row r="301" spans="1:65" s="2" customFormat="1" ht="14.45" customHeight="1">
      <c r="A301" s="31"/>
      <c r="B301" s="32"/>
      <c r="C301" s="213" t="s">
        <v>799</v>
      </c>
      <c r="D301" s="213" t="s">
        <v>199</v>
      </c>
      <c r="E301" s="214" t="s">
        <v>800</v>
      </c>
      <c r="F301" s="215" t="s">
        <v>801</v>
      </c>
      <c r="G301" s="216" t="s">
        <v>202</v>
      </c>
      <c r="H301" s="217">
        <v>1</v>
      </c>
      <c r="I301" s="218"/>
      <c r="J301" s="219"/>
      <c r="K301" s="220">
        <f>ROUND(P301*H301,2)</f>
        <v>0</v>
      </c>
      <c r="L301" s="219"/>
      <c r="M301" s="221"/>
      <c r="N301" s="222" t="s">
        <v>1</v>
      </c>
      <c r="O301" s="202" t="s">
        <v>37</v>
      </c>
      <c r="P301" s="203">
        <f>I301+J301</f>
        <v>0</v>
      </c>
      <c r="Q301" s="203">
        <f>ROUND(I301*H301,2)</f>
        <v>0</v>
      </c>
      <c r="R301" s="203">
        <f>ROUND(J301*H301,2)</f>
        <v>0</v>
      </c>
      <c r="S301" s="68"/>
      <c r="T301" s="204">
        <f>S301*H301</f>
        <v>0</v>
      </c>
      <c r="U301" s="204">
        <v>0</v>
      </c>
      <c r="V301" s="204">
        <f>U301*H301</f>
        <v>0</v>
      </c>
      <c r="W301" s="204">
        <v>0</v>
      </c>
      <c r="X301" s="205">
        <f>W301*H301</f>
        <v>0</v>
      </c>
      <c r="Y301" s="31"/>
      <c r="Z301" s="31"/>
      <c r="AA301" s="31"/>
      <c r="AB301" s="31"/>
      <c r="AC301" s="31"/>
      <c r="AD301" s="31"/>
      <c r="AE301" s="31"/>
      <c r="AR301" s="206" t="s">
        <v>83</v>
      </c>
      <c r="AT301" s="206" t="s">
        <v>199</v>
      </c>
      <c r="AU301" s="206" t="s">
        <v>81</v>
      </c>
      <c r="AY301" s="14" t="s">
        <v>167</v>
      </c>
      <c r="BE301" s="207">
        <f>IF(O301="základní",K301,0)</f>
        <v>0</v>
      </c>
      <c r="BF301" s="207">
        <f>IF(O301="snížená",K301,0)</f>
        <v>0</v>
      </c>
      <c r="BG301" s="207">
        <f>IF(O301="zákl. přenesená",K301,0)</f>
        <v>0</v>
      </c>
      <c r="BH301" s="207">
        <f>IF(O301="sníž. přenesená",K301,0)</f>
        <v>0</v>
      </c>
      <c r="BI301" s="207">
        <f>IF(O301="nulová",K301,0)</f>
        <v>0</v>
      </c>
      <c r="BJ301" s="14" t="s">
        <v>81</v>
      </c>
      <c r="BK301" s="207">
        <f>ROUND(P301*H301,2)</f>
        <v>0</v>
      </c>
      <c r="BL301" s="14" t="s">
        <v>81</v>
      </c>
      <c r="BM301" s="206" t="s">
        <v>802</v>
      </c>
    </row>
    <row r="302" spans="1:65" s="2" customFormat="1" ht="11.25">
      <c r="A302" s="31"/>
      <c r="B302" s="32"/>
      <c r="C302" s="33"/>
      <c r="D302" s="208" t="s">
        <v>174</v>
      </c>
      <c r="E302" s="33"/>
      <c r="F302" s="209" t="s">
        <v>801</v>
      </c>
      <c r="G302" s="33"/>
      <c r="H302" s="33"/>
      <c r="I302" s="210"/>
      <c r="J302" s="210"/>
      <c r="K302" s="33"/>
      <c r="L302" s="33"/>
      <c r="M302" s="36"/>
      <c r="N302" s="211"/>
      <c r="O302" s="212"/>
      <c r="P302" s="68"/>
      <c r="Q302" s="68"/>
      <c r="R302" s="68"/>
      <c r="S302" s="68"/>
      <c r="T302" s="68"/>
      <c r="U302" s="68"/>
      <c r="V302" s="68"/>
      <c r="W302" s="68"/>
      <c r="X302" s="69"/>
      <c r="Y302" s="31"/>
      <c r="Z302" s="31"/>
      <c r="AA302" s="31"/>
      <c r="AB302" s="31"/>
      <c r="AC302" s="31"/>
      <c r="AD302" s="31"/>
      <c r="AE302" s="31"/>
      <c r="AT302" s="14" t="s">
        <v>174</v>
      </c>
      <c r="AU302" s="14" t="s">
        <v>81</v>
      </c>
    </row>
    <row r="303" spans="1:65" s="2" customFormat="1" ht="24.2" customHeight="1">
      <c r="A303" s="31"/>
      <c r="B303" s="32"/>
      <c r="C303" s="213" t="s">
        <v>803</v>
      </c>
      <c r="D303" s="213" t="s">
        <v>199</v>
      </c>
      <c r="E303" s="214" t="s">
        <v>804</v>
      </c>
      <c r="F303" s="215" t="s">
        <v>805</v>
      </c>
      <c r="G303" s="216" t="s">
        <v>202</v>
      </c>
      <c r="H303" s="217">
        <v>1</v>
      </c>
      <c r="I303" s="218"/>
      <c r="J303" s="219"/>
      <c r="K303" s="220">
        <f>ROUND(P303*H303,2)</f>
        <v>0</v>
      </c>
      <c r="L303" s="219"/>
      <c r="M303" s="221"/>
      <c r="N303" s="222" t="s">
        <v>1</v>
      </c>
      <c r="O303" s="202" t="s">
        <v>37</v>
      </c>
      <c r="P303" s="203">
        <f>I303+J303</f>
        <v>0</v>
      </c>
      <c r="Q303" s="203">
        <f>ROUND(I303*H303,2)</f>
        <v>0</v>
      </c>
      <c r="R303" s="203">
        <f>ROUND(J303*H303,2)</f>
        <v>0</v>
      </c>
      <c r="S303" s="68"/>
      <c r="T303" s="204">
        <f>S303*H303</f>
        <v>0</v>
      </c>
      <c r="U303" s="204">
        <v>0</v>
      </c>
      <c r="V303" s="204">
        <f>U303*H303</f>
        <v>0</v>
      </c>
      <c r="W303" s="204">
        <v>0</v>
      </c>
      <c r="X303" s="205">
        <f>W303*H303</f>
        <v>0</v>
      </c>
      <c r="Y303" s="31"/>
      <c r="Z303" s="31"/>
      <c r="AA303" s="31"/>
      <c r="AB303" s="31"/>
      <c r="AC303" s="31"/>
      <c r="AD303" s="31"/>
      <c r="AE303" s="31"/>
      <c r="AR303" s="206" t="s">
        <v>83</v>
      </c>
      <c r="AT303" s="206" t="s">
        <v>199</v>
      </c>
      <c r="AU303" s="206" t="s">
        <v>81</v>
      </c>
      <c r="AY303" s="14" t="s">
        <v>167</v>
      </c>
      <c r="BE303" s="207">
        <f>IF(O303="základní",K303,0)</f>
        <v>0</v>
      </c>
      <c r="BF303" s="207">
        <f>IF(O303="snížená",K303,0)</f>
        <v>0</v>
      </c>
      <c r="BG303" s="207">
        <f>IF(O303="zákl. přenesená",K303,0)</f>
        <v>0</v>
      </c>
      <c r="BH303" s="207">
        <f>IF(O303="sníž. přenesená",K303,0)</f>
        <v>0</v>
      </c>
      <c r="BI303" s="207">
        <f>IF(O303="nulová",K303,0)</f>
        <v>0</v>
      </c>
      <c r="BJ303" s="14" t="s">
        <v>81</v>
      </c>
      <c r="BK303" s="207">
        <f>ROUND(P303*H303,2)</f>
        <v>0</v>
      </c>
      <c r="BL303" s="14" t="s">
        <v>81</v>
      </c>
      <c r="BM303" s="206" t="s">
        <v>806</v>
      </c>
    </row>
    <row r="304" spans="1:65" s="2" customFormat="1" ht="11.25">
      <c r="A304" s="31"/>
      <c r="B304" s="32"/>
      <c r="C304" s="33"/>
      <c r="D304" s="208" t="s">
        <v>174</v>
      </c>
      <c r="E304" s="33"/>
      <c r="F304" s="209" t="s">
        <v>805</v>
      </c>
      <c r="G304" s="33"/>
      <c r="H304" s="33"/>
      <c r="I304" s="210"/>
      <c r="J304" s="210"/>
      <c r="K304" s="33"/>
      <c r="L304" s="33"/>
      <c r="M304" s="36"/>
      <c r="N304" s="211"/>
      <c r="O304" s="212"/>
      <c r="P304" s="68"/>
      <c r="Q304" s="68"/>
      <c r="R304" s="68"/>
      <c r="S304" s="68"/>
      <c r="T304" s="68"/>
      <c r="U304" s="68"/>
      <c r="V304" s="68"/>
      <c r="W304" s="68"/>
      <c r="X304" s="69"/>
      <c r="Y304" s="31"/>
      <c r="Z304" s="31"/>
      <c r="AA304" s="31"/>
      <c r="AB304" s="31"/>
      <c r="AC304" s="31"/>
      <c r="AD304" s="31"/>
      <c r="AE304" s="31"/>
      <c r="AT304" s="14" t="s">
        <v>174</v>
      </c>
      <c r="AU304" s="14" t="s">
        <v>81</v>
      </c>
    </row>
    <row r="305" spans="1:65" s="2" customFormat="1" ht="24.2" customHeight="1">
      <c r="A305" s="31"/>
      <c r="B305" s="32"/>
      <c r="C305" s="213" t="s">
        <v>807</v>
      </c>
      <c r="D305" s="213" t="s">
        <v>199</v>
      </c>
      <c r="E305" s="214" t="s">
        <v>808</v>
      </c>
      <c r="F305" s="215" t="s">
        <v>809</v>
      </c>
      <c r="G305" s="216" t="s">
        <v>202</v>
      </c>
      <c r="H305" s="217">
        <v>1</v>
      </c>
      <c r="I305" s="218"/>
      <c r="J305" s="219"/>
      <c r="K305" s="220">
        <f>ROUND(P305*H305,2)</f>
        <v>0</v>
      </c>
      <c r="L305" s="219"/>
      <c r="M305" s="221"/>
      <c r="N305" s="222" t="s">
        <v>1</v>
      </c>
      <c r="O305" s="202" t="s">
        <v>37</v>
      </c>
      <c r="P305" s="203">
        <f>I305+J305</f>
        <v>0</v>
      </c>
      <c r="Q305" s="203">
        <f>ROUND(I305*H305,2)</f>
        <v>0</v>
      </c>
      <c r="R305" s="203">
        <f>ROUND(J305*H305,2)</f>
        <v>0</v>
      </c>
      <c r="S305" s="68"/>
      <c r="T305" s="204">
        <f>S305*H305</f>
        <v>0</v>
      </c>
      <c r="U305" s="204">
        <v>0</v>
      </c>
      <c r="V305" s="204">
        <f>U305*H305</f>
        <v>0</v>
      </c>
      <c r="W305" s="204">
        <v>0</v>
      </c>
      <c r="X305" s="205">
        <f>W305*H305</f>
        <v>0</v>
      </c>
      <c r="Y305" s="31"/>
      <c r="Z305" s="31"/>
      <c r="AA305" s="31"/>
      <c r="AB305" s="31"/>
      <c r="AC305" s="31"/>
      <c r="AD305" s="31"/>
      <c r="AE305" s="31"/>
      <c r="AR305" s="206" t="s">
        <v>83</v>
      </c>
      <c r="AT305" s="206" t="s">
        <v>199</v>
      </c>
      <c r="AU305" s="206" t="s">
        <v>81</v>
      </c>
      <c r="AY305" s="14" t="s">
        <v>167</v>
      </c>
      <c r="BE305" s="207">
        <f>IF(O305="základní",K305,0)</f>
        <v>0</v>
      </c>
      <c r="BF305" s="207">
        <f>IF(O305="snížená",K305,0)</f>
        <v>0</v>
      </c>
      <c r="BG305" s="207">
        <f>IF(O305="zákl. přenesená",K305,0)</f>
        <v>0</v>
      </c>
      <c r="BH305" s="207">
        <f>IF(O305="sníž. přenesená",K305,0)</f>
        <v>0</v>
      </c>
      <c r="BI305" s="207">
        <f>IF(O305="nulová",K305,0)</f>
        <v>0</v>
      </c>
      <c r="BJ305" s="14" t="s">
        <v>81</v>
      </c>
      <c r="BK305" s="207">
        <f>ROUND(P305*H305,2)</f>
        <v>0</v>
      </c>
      <c r="BL305" s="14" t="s">
        <v>81</v>
      </c>
      <c r="BM305" s="206" t="s">
        <v>810</v>
      </c>
    </row>
    <row r="306" spans="1:65" s="2" customFormat="1" ht="19.5">
      <c r="A306" s="31"/>
      <c r="B306" s="32"/>
      <c r="C306" s="33"/>
      <c r="D306" s="208" t="s">
        <v>174</v>
      </c>
      <c r="E306" s="33"/>
      <c r="F306" s="209" t="s">
        <v>809</v>
      </c>
      <c r="G306" s="33"/>
      <c r="H306" s="33"/>
      <c r="I306" s="210"/>
      <c r="J306" s="210"/>
      <c r="K306" s="33"/>
      <c r="L306" s="33"/>
      <c r="M306" s="36"/>
      <c r="N306" s="211"/>
      <c r="O306" s="212"/>
      <c r="P306" s="68"/>
      <c r="Q306" s="68"/>
      <c r="R306" s="68"/>
      <c r="S306" s="68"/>
      <c r="T306" s="68"/>
      <c r="U306" s="68"/>
      <c r="V306" s="68"/>
      <c r="W306" s="68"/>
      <c r="X306" s="69"/>
      <c r="Y306" s="31"/>
      <c r="Z306" s="31"/>
      <c r="AA306" s="31"/>
      <c r="AB306" s="31"/>
      <c r="AC306" s="31"/>
      <c r="AD306" s="31"/>
      <c r="AE306" s="31"/>
      <c r="AT306" s="14" t="s">
        <v>174</v>
      </c>
      <c r="AU306" s="14" t="s">
        <v>81</v>
      </c>
    </row>
    <row r="307" spans="1:65" s="2" customFormat="1" ht="14.45" customHeight="1">
      <c r="A307" s="31"/>
      <c r="B307" s="32"/>
      <c r="C307" s="213" t="s">
        <v>811</v>
      </c>
      <c r="D307" s="213" t="s">
        <v>199</v>
      </c>
      <c r="E307" s="214" t="s">
        <v>812</v>
      </c>
      <c r="F307" s="215" t="s">
        <v>813</v>
      </c>
      <c r="G307" s="216" t="s">
        <v>202</v>
      </c>
      <c r="H307" s="217">
        <v>1</v>
      </c>
      <c r="I307" s="218"/>
      <c r="J307" s="219"/>
      <c r="K307" s="220">
        <f>ROUND(P307*H307,2)</f>
        <v>0</v>
      </c>
      <c r="L307" s="219"/>
      <c r="M307" s="221"/>
      <c r="N307" s="222" t="s">
        <v>1</v>
      </c>
      <c r="O307" s="202" t="s">
        <v>37</v>
      </c>
      <c r="P307" s="203">
        <f>I307+J307</f>
        <v>0</v>
      </c>
      <c r="Q307" s="203">
        <f>ROUND(I307*H307,2)</f>
        <v>0</v>
      </c>
      <c r="R307" s="203">
        <f>ROUND(J307*H307,2)</f>
        <v>0</v>
      </c>
      <c r="S307" s="68"/>
      <c r="T307" s="204">
        <f>S307*H307</f>
        <v>0</v>
      </c>
      <c r="U307" s="204">
        <v>0</v>
      </c>
      <c r="V307" s="204">
        <f>U307*H307</f>
        <v>0</v>
      </c>
      <c r="W307" s="204">
        <v>0</v>
      </c>
      <c r="X307" s="205">
        <f>W307*H307</f>
        <v>0</v>
      </c>
      <c r="Y307" s="31"/>
      <c r="Z307" s="31"/>
      <c r="AA307" s="31"/>
      <c r="AB307" s="31"/>
      <c r="AC307" s="31"/>
      <c r="AD307" s="31"/>
      <c r="AE307" s="31"/>
      <c r="AR307" s="206" t="s">
        <v>83</v>
      </c>
      <c r="AT307" s="206" t="s">
        <v>199</v>
      </c>
      <c r="AU307" s="206" t="s">
        <v>81</v>
      </c>
      <c r="AY307" s="14" t="s">
        <v>167</v>
      </c>
      <c r="BE307" s="207">
        <f>IF(O307="základní",K307,0)</f>
        <v>0</v>
      </c>
      <c r="BF307" s="207">
        <f>IF(O307="snížená",K307,0)</f>
        <v>0</v>
      </c>
      <c r="BG307" s="207">
        <f>IF(O307="zákl. přenesená",K307,0)</f>
        <v>0</v>
      </c>
      <c r="BH307" s="207">
        <f>IF(O307="sníž. přenesená",K307,0)</f>
        <v>0</v>
      </c>
      <c r="BI307" s="207">
        <f>IF(O307="nulová",K307,0)</f>
        <v>0</v>
      </c>
      <c r="BJ307" s="14" t="s">
        <v>81</v>
      </c>
      <c r="BK307" s="207">
        <f>ROUND(P307*H307,2)</f>
        <v>0</v>
      </c>
      <c r="BL307" s="14" t="s">
        <v>81</v>
      </c>
      <c r="BM307" s="206" t="s">
        <v>814</v>
      </c>
    </row>
    <row r="308" spans="1:65" s="2" customFormat="1" ht="11.25">
      <c r="A308" s="31"/>
      <c r="B308" s="32"/>
      <c r="C308" s="33"/>
      <c r="D308" s="208" t="s">
        <v>174</v>
      </c>
      <c r="E308" s="33"/>
      <c r="F308" s="209" t="s">
        <v>813</v>
      </c>
      <c r="G308" s="33"/>
      <c r="H308" s="33"/>
      <c r="I308" s="210"/>
      <c r="J308" s="210"/>
      <c r="K308" s="33"/>
      <c r="L308" s="33"/>
      <c r="M308" s="36"/>
      <c r="N308" s="211"/>
      <c r="O308" s="212"/>
      <c r="P308" s="68"/>
      <c r="Q308" s="68"/>
      <c r="R308" s="68"/>
      <c r="S308" s="68"/>
      <c r="T308" s="68"/>
      <c r="U308" s="68"/>
      <c r="V308" s="68"/>
      <c r="W308" s="68"/>
      <c r="X308" s="69"/>
      <c r="Y308" s="31"/>
      <c r="Z308" s="31"/>
      <c r="AA308" s="31"/>
      <c r="AB308" s="31"/>
      <c r="AC308" s="31"/>
      <c r="AD308" s="31"/>
      <c r="AE308" s="31"/>
      <c r="AT308" s="14" t="s">
        <v>174</v>
      </c>
      <c r="AU308" s="14" t="s">
        <v>81</v>
      </c>
    </row>
    <row r="309" spans="1:65" s="2" customFormat="1" ht="24.2" customHeight="1">
      <c r="A309" s="31"/>
      <c r="B309" s="32"/>
      <c r="C309" s="213" t="s">
        <v>815</v>
      </c>
      <c r="D309" s="213" t="s">
        <v>199</v>
      </c>
      <c r="E309" s="214" t="s">
        <v>816</v>
      </c>
      <c r="F309" s="215" t="s">
        <v>817</v>
      </c>
      <c r="G309" s="216" t="s">
        <v>202</v>
      </c>
      <c r="H309" s="217">
        <v>23</v>
      </c>
      <c r="I309" s="218"/>
      <c r="J309" s="219"/>
      <c r="K309" s="220">
        <f>ROUND(P309*H309,2)</f>
        <v>0</v>
      </c>
      <c r="L309" s="219"/>
      <c r="M309" s="221"/>
      <c r="N309" s="222" t="s">
        <v>1</v>
      </c>
      <c r="O309" s="202" t="s">
        <v>37</v>
      </c>
      <c r="P309" s="203">
        <f>I309+J309</f>
        <v>0</v>
      </c>
      <c r="Q309" s="203">
        <f>ROUND(I309*H309,2)</f>
        <v>0</v>
      </c>
      <c r="R309" s="203">
        <f>ROUND(J309*H309,2)</f>
        <v>0</v>
      </c>
      <c r="S309" s="68"/>
      <c r="T309" s="204">
        <f>S309*H309</f>
        <v>0</v>
      </c>
      <c r="U309" s="204">
        <v>0</v>
      </c>
      <c r="V309" s="204">
        <f>U309*H309</f>
        <v>0</v>
      </c>
      <c r="W309" s="204">
        <v>0</v>
      </c>
      <c r="X309" s="205">
        <f>W309*H309</f>
        <v>0</v>
      </c>
      <c r="Y309" s="31"/>
      <c r="Z309" s="31"/>
      <c r="AA309" s="31"/>
      <c r="AB309" s="31"/>
      <c r="AC309" s="31"/>
      <c r="AD309" s="31"/>
      <c r="AE309" s="31"/>
      <c r="AR309" s="206" t="s">
        <v>83</v>
      </c>
      <c r="AT309" s="206" t="s">
        <v>199</v>
      </c>
      <c r="AU309" s="206" t="s">
        <v>81</v>
      </c>
      <c r="AY309" s="14" t="s">
        <v>167</v>
      </c>
      <c r="BE309" s="207">
        <f>IF(O309="základní",K309,0)</f>
        <v>0</v>
      </c>
      <c r="BF309" s="207">
        <f>IF(O309="snížená",K309,0)</f>
        <v>0</v>
      </c>
      <c r="BG309" s="207">
        <f>IF(O309="zákl. přenesená",K309,0)</f>
        <v>0</v>
      </c>
      <c r="BH309" s="207">
        <f>IF(O309="sníž. přenesená",K309,0)</f>
        <v>0</v>
      </c>
      <c r="BI309" s="207">
        <f>IF(O309="nulová",K309,0)</f>
        <v>0</v>
      </c>
      <c r="BJ309" s="14" t="s">
        <v>81</v>
      </c>
      <c r="BK309" s="207">
        <f>ROUND(P309*H309,2)</f>
        <v>0</v>
      </c>
      <c r="BL309" s="14" t="s">
        <v>81</v>
      </c>
      <c r="BM309" s="206" t="s">
        <v>818</v>
      </c>
    </row>
    <row r="310" spans="1:65" s="2" customFormat="1" ht="11.25">
      <c r="A310" s="31"/>
      <c r="B310" s="32"/>
      <c r="C310" s="33"/>
      <c r="D310" s="208" t="s">
        <v>174</v>
      </c>
      <c r="E310" s="33"/>
      <c r="F310" s="209" t="s">
        <v>817</v>
      </c>
      <c r="G310" s="33"/>
      <c r="H310" s="33"/>
      <c r="I310" s="210"/>
      <c r="J310" s="210"/>
      <c r="K310" s="33"/>
      <c r="L310" s="33"/>
      <c r="M310" s="36"/>
      <c r="N310" s="211"/>
      <c r="O310" s="212"/>
      <c r="P310" s="68"/>
      <c r="Q310" s="68"/>
      <c r="R310" s="68"/>
      <c r="S310" s="68"/>
      <c r="T310" s="68"/>
      <c r="U310" s="68"/>
      <c r="V310" s="68"/>
      <c r="W310" s="68"/>
      <c r="X310" s="69"/>
      <c r="Y310" s="31"/>
      <c r="Z310" s="31"/>
      <c r="AA310" s="31"/>
      <c r="AB310" s="31"/>
      <c r="AC310" s="31"/>
      <c r="AD310" s="31"/>
      <c r="AE310" s="31"/>
      <c r="AT310" s="14" t="s">
        <v>174</v>
      </c>
      <c r="AU310" s="14" t="s">
        <v>81</v>
      </c>
    </row>
    <row r="311" spans="1:65" s="2" customFormat="1" ht="24.2" customHeight="1">
      <c r="A311" s="31"/>
      <c r="B311" s="32"/>
      <c r="C311" s="213" t="s">
        <v>819</v>
      </c>
      <c r="D311" s="213" t="s">
        <v>199</v>
      </c>
      <c r="E311" s="214" t="s">
        <v>820</v>
      </c>
      <c r="F311" s="215" t="s">
        <v>821</v>
      </c>
      <c r="G311" s="216" t="s">
        <v>202</v>
      </c>
      <c r="H311" s="217">
        <v>23</v>
      </c>
      <c r="I311" s="218"/>
      <c r="J311" s="219"/>
      <c r="K311" s="220">
        <f>ROUND(P311*H311,2)</f>
        <v>0</v>
      </c>
      <c r="L311" s="219"/>
      <c r="M311" s="221"/>
      <c r="N311" s="222" t="s">
        <v>1</v>
      </c>
      <c r="O311" s="202" t="s">
        <v>37</v>
      </c>
      <c r="P311" s="203">
        <f>I311+J311</f>
        <v>0</v>
      </c>
      <c r="Q311" s="203">
        <f>ROUND(I311*H311,2)</f>
        <v>0</v>
      </c>
      <c r="R311" s="203">
        <f>ROUND(J311*H311,2)</f>
        <v>0</v>
      </c>
      <c r="S311" s="68"/>
      <c r="T311" s="204">
        <f>S311*H311</f>
        <v>0</v>
      </c>
      <c r="U311" s="204">
        <v>0</v>
      </c>
      <c r="V311" s="204">
        <f>U311*H311</f>
        <v>0</v>
      </c>
      <c r="W311" s="204">
        <v>0</v>
      </c>
      <c r="X311" s="205">
        <f>W311*H311</f>
        <v>0</v>
      </c>
      <c r="Y311" s="31"/>
      <c r="Z311" s="31"/>
      <c r="AA311" s="31"/>
      <c r="AB311" s="31"/>
      <c r="AC311" s="31"/>
      <c r="AD311" s="31"/>
      <c r="AE311" s="31"/>
      <c r="AR311" s="206" t="s">
        <v>83</v>
      </c>
      <c r="AT311" s="206" t="s">
        <v>199</v>
      </c>
      <c r="AU311" s="206" t="s">
        <v>81</v>
      </c>
      <c r="AY311" s="14" t="s">
        <v>167</v>
      </c>
      <c r="BE311" s="207">
        <f>IF(O311="základní",K311,0)</f>
        <v>0</v>
      </c>
      <c r="BF311" s="207">
        <f>IF(O311="snížená",K311,0)</f>
        <v>0</v>
      </c>
      <c r="BG311" s="207">
        <f>IF(O311="zákl. přenesená",K311,0)</f>
        <v>0</v>
      </c>
      <c r="BH311" s="207">
        <f>IF(O311="sníž. přenesená",K311,0)</f>
        <v>0</v>
      </c>
      <c r="BI311" s="207">
        <f>IF(O311="nulová",K311,0)</f>
        <v>0</v>
      </c>
      <c r="BJ311" s="14" t="s">
        <v>81</v>
      </c>
      <c r="BK311" s="207">
        <f>ROUND(P311*H311,2)</f>
        <v>0</v>
      </c>
      <c r="BL311" s="14" t="s">
        <v>81</v>
      </c>
      <c r="BM311" s="206" t="s">
        <v>822</v>
      </c>
    </row>
    <row r="312" spans="1:65" s="2" customFormat="1" ht="11.25">
      <c r="A312" s="31"/>
      <c r="B312" s="32"/>
      <c r="C312" s="33"/>
      <c r="D312" s="208" t="s">
        <v>174</v>
      </c>
      <c r="E312" s="33"/>
      <c r="F312" s="209" t="s">
        <v>821</v>
      </c>
      <c r="G312" s="33"/>
      <c r="H312" s="33"/>
      <c r="I312" s="210"/>
      <c r="J312" s="210"/>
      <c r="K312" s="33"/>
      <c r="L312" s="33"/>
      <c r="M312" s="36"/>
      <c r="N312" s="211"/>
      <c r="O312" s="212"/>
      <c r="P312" s="68"/>
      <c r="Q312" s="68"/>
      <c r="R312" s="68"/>
      <c r="S312" s="68"/>
      <c r="T312" s="68"/>
      <c r="U312" s="68"/>
      <c r="V312" s="68"/>
      <c r="W312" s="68"/>
      <c r="X312" s="69"/>
      <c r="Y312" s="31"/>
      <c r="Z312" s="31"/>
      <c r="AA312" s="31"/>
      <c r="AB312" s="31"/>
      <c r="AC312" s="31"/>
      <c r="AD312" s="31"/>
      <c r="AE312" s="31"/>
      <c r="AT312" s="14" t="s">
        <v>174</v>
      </c>
      <c r="AU312" s="14" t="s">
        <v>81</v>
      </c>
    </row>
    <row r="313" spans="1:65" s="2" customFormat="1" ht="24.2" customHeight="1">
      <c r="A313" s="31"/>
      <c r="B313" s="32"/>
      <c r="C313" s="213" t="s">
        <v>823</v>
      </c>
      <c r="D313" s="213" t="s">
        <v>199</v>
      </c>
      <c r="E313" s="214" t="s">
        <v>824</v>
      </c>
      <c r="F313" s="215" t="s">
        <v>825</v>
      </c>
      <c r="G313" s="216" t="s">
        <v>202</v>
      </c>
      <c r="H313" s="217">
        <v>15</v>
      </c>
      <c r="I313" s="218"/>
      <c r="J313" s="219"/>
      <c r="K313" s="220">
        <f>ROUND(P313*H313,2)</f>
        <v>0</v>
      </c>
      <c r="L313" s="219"/>
      <c r="M313" s="221"/>
      <c r="N313" s="222" t="s">
        <v>1</v>
      </c>
      <c r="O313" s="202" t="s">
        <v>37</v>
      </c>
      <c r="P313" s="203">
        <f>I313+J313</f>
        <v>0</v>
      </c>
      <c r="Q313" s="203">
        <f>ROUND(I313*H313,2)</f>
        <v>0</v>
      </c>
      <c r="R313" s="203">
        <f>ROUND(J313*H313,2)</f>
        <v>0</v>
      </c>
      <c r="S313" s="68"/>
      <c r="T313" s="204">
        <f>S313*H313</f>
        <v>0</v>
      </c>
      <c r="U313" s="204">
        <v>0</v>
      </c>
      <c r="V313" s="204">
        <f>U313*H313</f>
        <v>0</v>
      </c>
      <c r="W313" s="204">
        <v>0</v>
      </c>
      <c r="X313" s="205">
        <f>W313*H313</f>
        <v>0</v>
      </c>
      <c r="Y313" s="31"/>
      <c r="Z313" s="31"/>
      <c r="AA313" s="31"/>
      <c r="AB313" s="31"/>
      <c r="AC313" s="31"/>
      <c r="AD313" s="31"/>
      <c r="AE313" s="31"/>
      <c r="AR313" s="206" t="s">
        <v>83</v>
      </c>
      <c r="AT313" s="206" t="s">
        <v>199</v>
      </c>
      <c r="AU313" s="206" t="s">
        <v>81</v>
      </c>
      <c r="AY313" s="14" t="s">
        <v>167</v>
      </c>
      <c r="BE313" s="207">
        <f>IF(O313="základní",K313,0)</f>
        <v>0</v>
      </c>
      <c r="BF313" s="207">
        <f>IF(O313="snížená",K313,0)</f>
        <v>0</v>
      </c>
      <c r="BG313" s="207">
        <f>IF(O313="zákl. přenesená",K313,0)</f>
        <v>0</v>
      </c>
      <c r="BH313" s="207">
        <f>IF(O313="sníž. přenesená",K313,0)</f>
        <v>0</v>
      </c>
      <c r="BI313" s="207">
        <f>IF(O313="nulová",K313,0)</f>
        <v>0</v>
      </c>
      <c r="BJ313" s="14" t="s">
        <v>81</v>
      </c>
      <c r="BK313" s="207">
        <f>ROUND(P313*H313,2)</f>
        <v>0</v>
      </c>
      <c r="BL313" s="14" t="s">
        <v>81</v>
      </c>
      <c r="BM313" s="206" t="s">
        <v>826</v>
      </c>
    </row>
    <row r="314" spans="1:65" s="2" customFormat="1" ht="19.5">
      <c r="A314" s="31"/>
      <c r="B314" s="32"/>
      <c r="C314" s="33"/>
      <c r="D314" s="208" t="s">
        <v>174</v>
      </c>
      <c r="E314" s="33"/>
      <c r="F314" s="209" t="s">
        <v>825</v>
      </c>
      <c r="G314" s="33"/>
      <c r="H314" s="33"/>
      <c r="I314" s="210"/>
      <c r="J314" s="210"/>
      <c r="K314" s="33"/>
      <c r="L314" s="33"/>
      <c r="M314" s="36"/>
      <c r="N314" s="211"/>
      <c r="O314" s="212"/>
      <c r="P314" s="68"/>
      <c r="Q314" s="68"/>
      <c r="R314" s="68"/>
      <c r="S314" s="68"/>
      <c r="T314" s="68"/>
      <c r="U314" s="68"/>
      <c r="V314" s="68"/>
      <c r="W314" s="68"/>
      <c r="X314" s="69"/>
      <c r="Y314" s="31"/>
      <c r="Z314" s="31"/>
      <c r="AA314" s="31"/>
      <c r="AB314" s="31"/>
      <c r="AC314" s="31"/>
      <c r="AD314" s="31"/>
      <c r="AE314" s="31"/>
      <c r="AT314" s="14" t="s">
        <v>174</v>
      </c>
      <c r="AU314" s="14" t="s">
        <v>81</v>
      </c>
    </row>
    <row r="315" spans="1:65" s="2" customFormat="1" ht="14.45" customHeight="1">
      <c r="A315" s="31"/>
      <c r="B315" s="32"/>
      <c r="C315" s="213" t="s">
        <v>827</v>
      </c>
      <c r="D315" s="213" t="s">
        <v>199</v>
      </c>
      <c r="E315" s="214" t="s">
        <v>828</v>
      </c>
      <c r="F315" s="215" t="s">
        <v>829</v>
      </c>
      <c r="G315" s="216" t="s">
        <v>202</v>
      </c>
      <c r="H315" s="217">
        <v>3</v>
      </c>
      <c r="I315" s="218"/>
      <c r="J315" s="219"/>
      <c r="K315" s="220">
        <f>ROUND(P315*H315,2)</f>
        <v>0</v>
      </c>
      <c r="L315" s="219"/>
      <c r="M315" s="221"/>
      <c r="N315" s="222" t="s">
        <v>1</v>
      </c>
      <c r="O315" s="202" t="s">
        <v>37</v>
      </c>
      <c r="P315" s="203">
        <f>I315+J315</f>
        <v>0</v>
      </c>
      <c r="Q315" s="203">
        <f>ROUND(I315*H315,2)</f>
        <v>0</v>
      </c>
      <c r="R315" s="203">
        <f>ROUND(J315*H315,2)</f>
        <v>0</v>
      </c>
      <c r="S315" s="68"/>
      <c r="T315" s="204">
        <f>S315*H315</f>
        <v>0</v>
      </c>
      <c r="U315" s="204">
        <v>0</v>
      </c>
      <c r="V315" s="204">
        <f>U315*H315</f>
        <v>0</v>
      </c>
      <c r="W315" s="204">
        <v>0</v>
      </c>
      <c r="X315" s="205">
        <f>W315*H315</f>
        <v>0</v>
      </c>
      <c r="Y315" s="31"/>
      <c r="Z315" s="31"/>
      <c r="AA315" s="31"/>
      <c r="AB315" s="31"/>
      <c r="AC315" s="31"/>
      <c r="AD315" s="31"/>
      <c r="AE315" s="31"/>
      <c r="AR315" s="206" t="s">
        <v>83</v>
      </c>
      <c r="AT315" s="206" t="s">
        <v>199</v>
      </c>
      <c r="AU315" s="206" t="s">
        <v>81</v>
      </c>
      <c r="AY315" s="14" t="s">
        <v>167</v>
      </c>
      <c r="BE315" s="207">
        <f>IF(O315="základní",K315,0)</f>
        <v>0</v>
      </c>
      <c r="BF315" s="207">
        <f>IF(O315="snížená",K315,0)</f>
        <v>0</v>
      </c>
      <c r="BG315" s="207">
        <f>IF(O315="zákl. přenesená",K315,0)</f>
        <v>0</v>
      </c>
      <c r="BH315" s="207">
        <f>IF(O315="sníž. přenesená",K315,0)</f>
        <v>0</v>
      </c>
      <c r="BI315" s="207">
        <f>IF(O315="nulová",K315,0)</f>
        <v>0</v>
      </c>
      <c r="BJ315" s="14" t="s">
        <v>81</v>
      </c>
      <c r="BK315" s="207">
        <f>ROUND(P315*H315,2)</f>
        <v>0</v>
      </c>
      <c r="BL315" s="14" t="s">
        <v>81</v>
      </c>
      <c r="BM315" s="206" t="s">
        <v>830</v>
      </c>
    </row>
    <row r="316" spans="1:65" s="2" customFormat="1" ht="11.25">
      <c r="A316" s="31"/>
      <c r="B316" s="32"/>
      <c r="C316" s="33"/>
      <c r="D316" s="208" t="s">
        <v>174</v>
      </c>
      <c r="E316" s="33"/>
      <c r="F316" s="209" t="s">
        <v>829</v>
      </c>
      <c r="G316" s="33"/>
      <c r="H316" s="33"/>
      <c r="I316" s="210"/>
      <c r="J316" s="210"/>
      <c r="K316" s="33"/>
      <c r="L316" s="33"/>
      <c r="M316" s="36"/>
      <c r="N316" s="211"/>
      <c r="O316" s="212"/>
      <c r="P316" s="68"/>
      <c r="Q316" s="68"/>
      <c r="R316" s="68"/>
      <c r="S316" s="68"/>
      <c r="T316" s="68"/>
      <c r="U316" s="68"/>
      <c r="V316" s="68"/>
      <c r="W316" s="68"/>
      <c r="X316" s="69"/>
      <c r="Y316" s="31"/>
      <c r="Z316" s="31"/>
      <c r="AA316" s="31"/>
      <c r="AB316" s="31"/>
      <c r="AC316" s="31"/>
      <c r="AD316" s="31"/>
      <c r="AE316" s="31"/>
      <c r="AT316" s="14" t="s">
        <v>174</v>
      </c>
      <c r="AU316" s="14" t="s">
        <v>81</v>
      </c>
    </row>
    <row r="317" spans="1:65" s="2" customFormat="1" ht="14.45" customHeight="1">
      <c r="A317" s="31"/>
      <c r="B317" s="32"/>
      <c r="C317" s="213" t="s">
        <v>831</v>
      </c>
      <c r="D317" s="213" t="s">
        <v>199</v>
      </c>
      <c r="E317" s="214" t="s">
        <v>832</v>
      </c>
      <c r="F317" s="215" t="s">
        <v>833</v>
      </c>
      <c r="G317" s="216" t="s">
        <v>202</v>
      </c>
      <c r="H317" s="217">
        <v>2</v>
      </c>
      <c r="I317" s="218"/>
      <c r="J317" s="219"/>
      <c r="K317" s="220">
        <f>ROUND(P317*H317,2)</f>
        <v>0</v>
      </c>
      <c r="L317" s="219"/>
      <c r="M317" s="221"/>
      <c r="N317" s="222" t="s">
        <v>1</v>
      </c>
      <c r="O317" s="202" t="s">
        <v>37</v>
      </c>
      <c r="P317" s="203">
        <f>I317+J317</f>
        <v>0</v>
      </c>
      <c r="Q317" s="203">
        <f>ROUND(I317*H317,2)</f>
        <v>0</v>
      </c>
      <c r="R317" s="203">
        <f>ROUND(J317*H317,2)</f>
        <v>0</v>
      </c>
      <c r="S317" s="68"/>
      <c r="T317" s="204">
        <f>S317*H317</f>
        <v>0</v>
      </c>
      <c r="U317" s="204">
        <v>0</v>
      </c>
      <c r="V317" s="204">
        <f>U317*H317</f>
        <v>0</v>
      </c>
      <c r="W317" s="204">
        <v>0</v>
      </c>
      <c r="X317" s="205">
        <f>W317*H317</f>
        <v>0</v>
      </c>
      <c r="Y317" s="31"/>
      <c r="Z317" s="31"/>
      <c r="AA317" s="31"/>
      <c r="AB317" s="31"/>
      <c r="AC317" s="31"/>
      <c r="AD317" s="31"/>
      <c r="AE317" s="31"/>
      <c r="AR317" s="206" t="s">
        <v>83</v>
      </c>
      <c r="AT317" s="206" t="s">
        <v>199</v>
      </c>
      <c r="AU317" s="206" t="s">
        <v>81</v>
      </c>
      <c r="AY317" s="14" t="s">
        <v>167</v>
      </c>
      <c r="BE317" s="207">
        <f>IF(O317="základní",K317,0)</f>
        <v>0</v>
      </c>
      <c r="BF317" s="207">
        <f>IF(O317="snížená",K317,0)</f>
        <v>0</v>
      </c>
      <c r="BG317" s="207">
        <f>IF(O317="zákl. přenesená",K317,0)</f>
        <v>0</v>
      </c>
      <c r="BH317" s="207">
        <f>IF(O317="sníž. přenesená",K317,0)</f>
        <v>0</v>
      </c>
      <c r="BI317" s="207">
        <f>IF(O317="nulová",K317,0)</f>
        <v>0</v>
      </c>
      <c r="BJ317" s="14" t="s">
        <v>81</v>
      </c>
      <c r="BK317" s="207">
        <f>ROUND(P317*H317,2)</f>
        <v>0</v>
      </c>
      <c r="BL317" s="14" t="s">
        <v>81</v>
      </c>
      <c r="BM317" s="206" t="s">
        <v>834</v>
      </c>
    </row>
    <row r="318" spans="1:65" s="2" customFormat="1" ht="11.25">
      <c r="A318" s="31"/>
      <c r="B318" s="32"/>
      <c r="C318" s="33"/>
      <c r="D318" s="208" t="s">
        <v>174</v>
      </c>
      <c r="E318" s="33"/>
      <c r="F318" s="209" t="s">
        <v>833</v>
      </c>
      <c r="G318" s="33"/>
      <c r="H318" s="33"/>
      <c r="I318" s="210"/>
      <c r="J318" s="210"/>
      <c r="K318" s="33"/>
      <c r="L318" s="33"/>
      <c r="M318" s="36"/>
      <c r="N318" s="211"/>
      <c r="O318" s="212"/>
      <c r="P318" s="68"/>
      <c r="Q318" s="68"/>
      <c r="R318" s="68"/>
      <c r="S318" s="68"/>
      <c r="T318" s="68"/>
      <c r="U318" s="68"/>
      <c r="V318" s="68"/>
      <c r="W318" s="68"/>
      <c r="X318" s="69"/>
      <c r="Y318" s="31"/>
      <c r="Z318" s="31"/>
      <c r="AA318" s="31"/>
      <c r="AB318" s="31"/>
      <c r="AC318" s="31"/>
      <c r="AD318" s="31"/>
      <c r="AE318" s="31"/>
      <c r="AT318" s="14" t="s">
        <v>174</v>
      </c>
      <c r="AU318" s="14" t="s">
        <v>81</v>
      </c>
    </row>
    <row r="319" spans="1:65" s="2" customFormat="1" ht="14.45" customHeight="1">
      <c r="A319" s="31"/>
      <c r="B319" s="32"/>
      <c r="C319" s="213" t="s">
        <v>835</v>
      </c>
      <c r="D319" s="213" t="s">
        <v>199</v>
      </c>
      <c r="E319" s="214" t="s">
        <v>836</v>
      </c>
      <c r="F319" s="215" t="s">
        <v>837</v>
      </c>
      <c r="G319" s="216" t="s">
        <v>202</v>
      </c>
      <c r="H319" s="217">
        <v>1</v>
      </c>
      <c r="I319" s="218"/>
      <c r="J319" s="219"/>
      <c r="K319" s="220">
        <f>ROUND(P319*H319,2)</f>
        <v>0</v>
      </c>
      <c r="L319" s="219"/>
      <c r="M319" s="221"/>
      <c r="N319" s="222" t="s">
        <v>1</v>
      </c>
      <c r="O319" s="202" t="s">
        <v>37</v>
      </c>
      <c r="P319" s="203">
        <f>I319+J319</f>
        <v>0</v>
      </c>
      <c r="Q319" s="203">
        <f>ROUND(I319*H319,2)</f>
        <v>0</v>
      </c>
      <c r="R319" s="203">
        <f>ROUND(J319*H319,2)</f>
        <v>0</v>
      </c>
      <c r="S319" s="68"/>
      <c r="T319" s="204">
        <f>S319*H319</f>
        <v>0</v>
      </c>
      <c r="U319" s="204">
        <v>0</v>
      </c>
      <c r="V319" s="204">
        <f>U319*H319</f>
        <v>0</v>
      </c>
      <c r="W319" s="204">
        <v>0</v>
      </c>
      <c r="X319" s="205">
        <f>W319*H319</f>
        <v>0</v>
      </c>
      <c r="Y319" s="31"/>
      <c r="Z319" s="31"/>
      <c r="AA319" s="31"/>
      <c r="AB319" s="31"/>
      <c r="AC319" s="31"/>
      <c r="AD319" s="31"/>
      <c r="AE319" s="31"/>
      <c r="AR319" s="206" t="s">
        <v>83</v>
      </c>
      <c r="AT319" s="206" t="s">
        <v>199</v>
      </c>
      <c r="AU319" s="206" t="s">
        <v>81</v>
      </c>
      <c r="AY319" s="14" t="s">
        <v>167</v>
      </c>
      <c r="BE319" s="207">
        <f>IF(O319="základní",K319,0)</f>
        <v>0</v>
      </c>
      <c r="BF319" s="207">
        <f>IF(O319="snížená",K319,0)</f>
        <v>0</v>
      </c>
      <c r="BG319" s="207">
        <f>IF(O319="zákl. přenesená",K319,0)</f>
        <v>0</v>
      </c>
      <c r="BH319" s="207">
        <f>IF(O319="sníž. přenesená",K319,0)</f>
        <v>0</v>
      </c>
      <c r="BI319" s="207">
        <f>IF(O319="nulová",K319,0)</f>
        <v>0</v>
      </c>
      <c r="BJ319" s="14" t="s">
        <v>81</v>
      </c>
      <c r="BK319" s="207">
        <f>ROUND(P319*H319,2)</f>
        <v>0</v>
      </c>
      <c r="BL319" s="14" t="s">
        <v>81</v>
      </c>
      <c r="BM319" s="206" t="s">
        <v>838</v>
      </c>
    </row>
    <row r="320" spans="1:65" s="2" customFormat="1" ht="11.25">
      <c r="A320" s="31"/>
      <c r="B320" s="32"/>
      <c r="C320" s="33"/>
      <c r="D320" s="208" t="s">
        <v>174</v>
      </c>
      <c r="E320" s="33"/>
      <c r="F320" s="209" t="s">
        <v>837</v>
      </c>
      <c r="G320" s="33"/>
      <c r="H320" s="33"/>
      <c r="I320" s="210"/>
      <c r="J320" s="210"/>
      <c r="K320" s="33"/>
      <c r="L320" s="33"/>
      <c r="M320" s="36"/>
      <c r="N320" s="211"/>
      <c r="O320" s="212"/>
      <c r="P320" s="68"/>
      <c r="Q320" s="68"/>
      <c r="R320" s="68"/>
      <c r="S320" s="68"/>
      <c r="T320" s="68"/>
      <c r="U320" s="68"/>
      <c r="V320" s="68"/>
      <c r="W320" s="68"/>
      <c r="X320" s="69"/>
      <c r="Y320" s="31"/>
      <c r="Z320" s="31"/>
      <c r="AA320" s="31"/>
      <c r="AB320" s="31"/>
      <c r="AC320" s="31"/>
      <c r="AD320" s="31"/>
      <c r="AE320" s="31"/>
      <c r="AT320" s="14" t="s">
        <v>174</v>
      </c>
      <c r="AU320" s="14" t="s">
        <v>81</v>
      </c>
    </row>
    <row r="321" spans="1:65" s="2" customFormat="1" ht="14.45" customHeight="1">
      <c r="A321" s="31"/>
      <c r="B321" s="32"/>
      <c r="C321" s="213" t="s">
        <v>839</v>
      </c>
      <c r="D321" s="213" t="s">
        <v>199</v>
      </c>
      <c r="E321" s="214" t="s">
        <v>840</v>
      </c>
      <c r="F321" s="215" t="s">
        <v>841</v>
      </c>
      <c r="G321" s="216" t="s">
        <v>202</v>
      </c>
      <c r="H321" s="217">
        <v>9</v>
      </c>
      <c r="I321" s="218"/>
      <c r="J321" s="219"/>
      <c r="K321" s="220">
        <f>ROUND(P321*H321,2)</f>
        <v>0</v>
      </c>
      <c r="L321" s="219"/>
      <c r="M321" s="221"/>
      <c r="N321" s="222" t="s">
        <v>1</v>
      </c>
      <c r="O321" s="202" t="s">
        <v>37</v>
      </c>
      <c r="P321" s="203">
        <f>I321+J321</f>
        <v>0</v>
      </c>
      <c r="Q321" s="203">
        <f>ROUND(I321*H321,2)</f>
        <v>0</v>
      </c>
      <c r="R321" s="203">
        <f>ROUND(J321*H321,2)</f>
        <v>0</v>
      </c>
      <c r="S321" s="68"/>
      <c r="T321" s="204">
        <f>S321*H321</f>
        <v>0</v>
      </c>
      <c r="U321" s="204">
        <v>0</v>
      </c>
      <c r="V321" s="204">
        <f>U321*H321</f>
        <v>0</v>
      </c>
      <c r="W321" s="204">
        <v>0</v>
      </c>
      <c r="X321" s="205">
        <f>W321*H321</f>
        <v>0</v>
      </c>
      <c r="Y321" s="31"/>
      <c r="Z321" s="31"/>
      <c r="AA321" s="31"/>
      <c r="AB321" s="31"/>
      <c r="AC321" s="31"/>
      <c r="AD321" s="31"/>
      <c r="AE321" s="31"/>
      <c r="AR321" s="206" t="s">
        <v>83</v>
      </c>
      <c r="AT321" s="206" t="s">
        <v>199</v>
      </c>
      <c r="AU321" s="206" t="s">
        <v>81</v>
      </c>
      <c r="AY321" s="14" t="s">
        <v>167</v>
      </c>
      <c r="BE321" s="207">
        <f>IF(O321="základní",K321,0)</f>
        <v>0</v>
      </c>
      <c r="BF321" s="207">
        <f>IF(O321="snížená",K321,0)</f>
        <v>0</v>
      </c>
      <c r="BG321" s="207">
        <f>IF(O321="zákl. přenesená",K321,0)</f>
        <v>0</v>
      </c>
      <c r="BH321" s="207">
        <f>IF(O321="sníž. přenesená",K321,0)</f>
        <v>0</v>
      </c>
      <c r="BI321" s="207">
        <f>IF(O321="nulová",K321,0)</f>
        <v>0</v>
      </c>
      <c r="BJ321" s="14" t="s">
        <v>81</v>
      </c>
      <c r="BK321" s="207">
        <f>ROUND(P321*H321,2)</f>
        <v>0</v>
      </c>
      <c r="BL321" s="14" t="s">
        <v>81</v>
      </c>
      <c r="BM321" s="206" t="s">
        <v>842</v>
      </c>
    </row>
    <row r="322" spans="1:65" s="2" customFormat="1" ht="11.25">
      <c r="A322" s="31"/>
      <c r="B322" s="32"/>
      <c r="C322" s="33"/>
      <c r="D322" s="208" t="s">
        <v>174</v>
      </c>
      <c r="E322" s="33"/>
      <c r="F322" s="209" t="s">
        <v>841</v>
      </c>
      <c r="G322" s="33"/>
      <c r="H322" s="33"/>
      <c r="I322" s="210"/>
      <c r="J322" s="210"/>
      <c r="K322" s="33"/>
      <c r="L322" s="33"/>
      <c r="M322" s="36"/>
      <c r="N322" s="211"/>
      <c r="O322" s="212"/>
      <c r="P322" s="68"/>
      <c r="Q322" s="68"/>
      <c r="R322" s="68"/>
      <c r="S322" s="68"/>
      <c r="T322" s="68"/>
      <c r="U322" s="68"/>
      <c r="V322" s="68"/>
      <c r="W322" s="68"/>
      <c r="X322" s="69"/>
      <c r="Y322" s="31"/>
      <c r="Z322" s="31"/>
      <c r="AA322" s="31"/>
      <c r="AB322" s="31"/>
      <c r="AC322" s="31"/>
      <c r="AD322" s="31"/>
      <c r="AE322" s="31"/>
      <c r="AT322" s="14" t="s">
        <v>174</v>
      </c>
      <c r="AU322" s="14" t="s">
        <v>81</v>
      </c>
    </row>
    <row r="323" spans="1:65" s="2" customFormat="1" ht="14.45" customHeight="1">
      <c r="A323" s="31"/>
      <c r="B323" s="32"/>
      <c r="C323" s="213" t="s">
        <v>843</v>
      </c>
      <c r="D323" s="213" t="s">
        <v>199</v>
      </c>
      <c r="E323" s="214" t="s">
        <v>844</v>
      </c>
      <c r="F323" s="215" t="s">
        <v>845</v>
      </c>
      <c r="G323" s="216" t="s">
        <v>202</v>
      </c>
      <c r="H323" s="217">
        <v>6</v>
      </c>
      <c r="I323" s="218"/>
      <c r="J323" s="219"/>
      <c r="K323" s="220">
        <f>ROUND(P323*H323,2)</f>
        <v>0</v>
      </c>
      <c r="L323" s="219"/>
      <c r="M323" s="221"/>
      <c r="N323" s="222" t="s">
        <v>1</v>
      </c>
      <c r="O323" s="202" t="s">
        <v>37</v>
      </c>
      <c r="P323" s="203">
        <f>I323+J323</f>
        <v>0</v>
      </c>
      <c r="Q323" s="203">
        <f>ROUND(I323*H323,2)</f>
        <v>0</v>
      </c>
      <c r="R323" s="203">
        <f>ROUND(J323*H323,2)</f>
        <v>0</v>
      </c>
      <c r="S323" s="68"/>
      <c r="T323" s="204">
        <f>S323*H323</f>
        <v>0</v>
      </c>
      <c r="U323" s="204">
        <v>0</v>
      </c>
      <c r="V323" s="204">
        <f>U323*H323</f>
        <v>0</v>
      </c>
      <c r="W323" s="204">
        <v>0</v>
      </c>
      <c r="X323" s="205">
        <f>W323*H323</f>
        <v>0</v>
      </c>
      <c r="Y323" s="31"/>
      <c r="Z323" s="31"/>
      <c r="AA323" s="31"/>
      <c r="AB323" s="31"/>
      <c r="AC323" s="31"/>
      <c r="AD323" s="31"/>
      <c r="AE323" s="31"/>
      <c r="AR323" s="206" t="s">
        <v>83</v>
      </c>
      <c r="AT323" s="206" t="s">
        <v>199</v>
      </c>
      <c r="AU323" s="206" t="s">
        <v>81</v>
      </c>
      <c r="AY323" s="14" t="s">
        <v>167</v>
      </c>
      <c r="BE323" s="207">
        <f>IF(O323="základní",K323,0)</f>
        <v>0</v>
      </c>
      <c r="BF323" s="207">
        <f>IF(O323="snížená",K323,0)</f>
        <v>0</v>
      </c>
      <c r="BG323" s="207">
        <f>IF(O323="zákl. přenesená",K323,0)</f>
        <v>0</v>
      </c>
      <c r="BH323" s="207">
        <f>IF(O323="sníž. přenesená",K323,0)</f>
        <v>0</v>
      </c>
      <c r="BI323" s="207">
        <f>IF(O323="nulová",K323,0)</f>
        <v>0</v>
      </c>
      <c r="BJ323" s="14" t="s">
        <v>81</v>
      </c>
      <c r="BK323" s="207">
        <f>ROUND(P323*H323,2)</f>
        <v>0</v>
      </c>
      <c r="BL323" s="14" t="s">
        <v>81</v>
      </c>
      <c r="BM323" s="206" t="s">
        <v>846</v>
      </c>
    </row>
    <row r="324" spans="1:65" s="2" customFormat="1" ht="11.25">
      <c r="A324" s="31"/>
      <c r="B324" s="32"/>
      <c r="C324" s="33"/>
      <c r="D324" s="208" t="s">
        <v>174</v>
      </c>
      <c r="E324" s="33"/>
      <c r="F324" s="209" t="s">
        <v>845</v>
      </c>
      <c r="G324" s="33"/>
      <c r="H324" s="33"/>
      <c r="I324" s="210"/>
      <c r="J324" s="210"/>
      <c r="K324" s="33"/>
      <c r="L324" s="33"/>
      <c r="M324" s="36"/>
      <c r="N324" s="211"/>
      <c r="O324" s="212"/>
      <c r="P324" s="68"/>
      <c r="Q324" s="68"/>
      <c r="R324" s="68"/>
      <c r="S324" s="68"/>
      <c r="T324" s="68"/>
      <c r="U324" s="68"/>
      <c r="V324" s="68"/>
      <c r="W324" s="68"/>
      <c r="X324" s="69"/>
      <c r="Y324" s="31"/>
      <c r="Z324" s="31"/>
      <c r="AA324" s="31"/>
      <c r="AB324" s="31"/>
      <c r="AC324" s="31"/>
      <c r="AD324" s="31"/>
      <c r="AE324" s="31"/>
      <c r="AT324" s="14" t="s">
        <v>174</v>
      </c>
      <c r="AU324" s="14" t="s">
        <v>81</v>
      </c>
    </row>
    <row r="325" spans="1:65" s="2" customFormat="1" ht="14.45" customHeight="1">
      <c r="A325" s="31"/>
      <c r="B325" s="32"/>
      <c r="C325" s="213" t="s">
        <v>847</v>
      </c>
      <c r="D325" s="213" t="s">
        <v>199</v>
      </c>
      <c r="E325" s="214" t="s">
        <v>848</v>
      </c>
      <c r="F325" s="215" t="s">
        <v>849</v>
      </c>
      <c r="G325" s="216" t="s">
        <v>202</v>
      </c>
      <c r="H325" s="217">
        <v>3</v>
      </c>
      <c r="I325" s="218"/>
      <c r="J325" s="219"/>
      <c r="K325" s="220">
        <f>ROUND(P325*H325,2)</f>
        <v>0</v>
      </c>
      <c r="L325" s="219"/>
      <c r="M325" s="221"/>
      <c r="N325" s="222" t="s">
        <v>1</v>
      </c>
      <c r="O325" s="202" t="s">
        <v>37</v>
      </c>
      <c r="P325" s="203">
        <f>I325+J325</f>
        <v>0</v>
      </c>
      <c r="Q325" s="203">
        <f>ROUND(I325*H325,2)</f>
        <v>0</v>
      </c>
      <c r="R325" s="203">
        <f>ROUND(J325*H325,2)</f>
        <v>0</v>
      </c>
      <c r="S325" s="68"/>
      <c r="T325" s="204">
        <f>S325*H325</f>
        <v>0</v>
      </c>
      <c r="U325" s="204">
        <v>0</v>
      </c>
      <c r="V325" s="204">
        <f>U325*H325</f>
        <v>0</v>
      </c>
      <c r="W325" s="204">
        <v>0</v>
      </c>
      <c r="X325" s="205">
        <f>W325*H325</f>
        <v>0</v>
      </c>
      <c r="Y325" s="31"/>
      <c r="Z325" s="31"/>
      <c r="AA325" s="31"/>
      <c r="AB325" s="31"/>
      <c r="AC325" s="31"/>
      <c r="AD325" s="31"/>
      <c r="AE325" s="31"/>
      <c r="AR325" s="206" t="s">
        <v>83</v>
      </c>
      <c r="AT325" s="206" t="s">
        <v>199</v>
      </c>
      <c r="AU325" s="206" t="s">
        <v>81</v>
      </c>
      <c r="AY325" s="14" t="s">
        <v>167</v>
      </c>
      <c r="BE325" s="207">
        <f>IF(O325="základní",K325,0)</f>
        <v>0</v>
      </c>
      <c r="BF325" s="207">
        <f>IF(O325="snížená",K325,0)</f>
        <v>0</v>
      </c>
      <c r="BG325" s="207">
        <f>IF(O325="zákl. přenesená",K325,0)</f>
        <v>0</v>
      </c>
      <c r="BH325" s="207">
        <f>IF(O325="sníž. přenesená",K325,0)</f>
        <v>0</v>
      </c>
      <c r="BI325" s="207">
        <f>IF(O325="nulová",K325,0)</f>
        <v>0</v>
      </c>
      <c r="BJ325" s="14" t="s">
        <v>81</v>
      </c>
      <c r="BK325" s="207">
        <f>ROUND(P325*H325,2)</f>
        <v>0</v>
      </c>
      <c r="BL325" s="14" t="s">
        <v>81</v>
      </c>
      <c r="BM325" s="206" t="s">
        <v>850</v>
      </c>
    </row>
    <row r="326" spans="1:65" s="2" customFormat="1" ht="11.25">
      <c r="A326" s="31"/>
      <c r="B326" s="32"/>
      <c r="C326" s="33"/>
      <c r="D326" s="208" t="s">
        <v>174</v>
      </c>
      <c r="E326" s="33"/>
      <c r="F326" s="209" t="s">
        <v>849</v>
      </c>
      <c r="G326" s="33"/>
      <c r="H326" s="33"/>
      <c r="I326" s="210"/>
      <c r="J326" s="210"/>
      <c r="K326" s="33"/>
      <c r="L326" s="33"/>
      <c r="M326" s="36"/>
      <c r="N326" s="211"/>
      <c r="O326" s="212"/>
      <c r="P326" s="68"/>
      <c r="Q326" s="68"/>
      <c r="R326" s="68"/>
      <c r="S326" s="68"/>
      <c r="T326" s="68"/>
      <c r="U326" s="68"/>
      <c r="V326" s="68"/>
      <c r="W326" s="68"/>
      <c r="X326" s="69"/>
      <c r="Y326" s="31"/>
      <c r="Z326" s="31"/>
      <c r="AA326" s="31"/>
      <c r="AB326" s="31"/>
      <c r="AC326" s="31"/>
      <c r="AD326" s="31"/>
      <c r="AE326" s="31"/>
      <c r="AT326" s="14" t="s">
        <v>174</v>
      </c>
      <c r="AU326" s="14" t="s">
        <v>81</v>
      </c>
    </row>
    <row r="327" spans="1:65" s="2" customFormat="1" ht="14.45" customHeight="1">
      <c r="A327" s="31"/>
      <c r="B327" s="32"/>
      <c r="C327" s="213" t="s">
        <v>851</v>
      </c>
      <c r="D327" s="213" t="s">
        <v>199</v>
      </c>
      <c r="E327" s="214" t="s">
        <v>852</v>
      </c>
      <c r="F327" s="215" t="s">
        <v>853</v>
      </c>
      <c r="G327" s="216" t="s">
        <v>202</v>
      </c>
      <c r="H327" s="217">
        <v>3</v>
      </c>
      <c r="I327" s="218"/>
      <c r="J327" s="219"/>
      <c r="K327" s="220">
        <f>ROUND(P327*H327,2)</f>
        <v>0</v>
      </c>
      <c r="L327" s="219"/>
      <c r="M327" s="221"/>
      <c r="N327" s="222" t="s">
        <v>1</v>
      </c>
      <c r="O327" s="202" t="s">
        <v>37</v>
      </c>
      <c r="P327" s="203">
        <f>I327+J327</f>
        <v>0</v>
      </c>
      <c r="Q327" s="203">
        <f>ROUND(I327*H327,2)</f>
        <v>0</v>
      </c>
      <c r="R327" s="203">
        <f>ROUND(J327*H327,2)</f>
        <v>0</v>
      </c>
      <c r="S327" s="68"/>
      <c r="T327" s="204">
        <f>S327*H327</f>
        <v>0</v>
      </c>
      <c r="U327" s="204">
        <v>0</v>
      </c>
      <c r="V327" s="204">
        <f>U327*H327</f>
        <v>0</v>
      </c>
      <c r="W327" s="204">
        <v>0</v>
      </c>
      <c r="X327" s="205">
        <f>W327*H327</f>
        <v>0</v>
      </c>
      <c r="Y327" s="31"/>
      <c r="Z327" s="31"/>
      <c r="AA327" s="31"/>
      <c r="AB327" s="31"/>
      <c r="AC327" s="31"/>
      <c r="AD327" s="31"/>
      <c r="AE327" s="31"/>
      <c r="AR327" s="206" t="s">
        <v>83</v>
      </c>
      <c r="AT327" s="206" t="s">
        <v>199</v>
      </c>
      <c r="AU327" s="206" t="s">
        <v>81</v>
      </c>
      <c r="AY327" s="14" t="s">
        <v>167</v>
      </c>
      <c r="BE327" s="207">
        <f>IF(O327="základní",K327,0)</f>
        <v>0</v>
      </c>
      <c r="BF327" s="207">
        <f>IF(O327="snížená",K327,0)</f>
        <v>0</v>
      </c>
      <c r="BG327" s="207">
        <f>IF(O327="zákl. přenesená",K327,0)</f>
        <v>0</v>
      </c>
      <c r="BH327" s="207">
        <f>IF(O327="sníž. přenesená",K327,0)</f>
        <v>0</v>
      </c>
      <c r="BI327" s="207">
        <f>IF(O327="nulová",K327,0)</f>
        <v>0</v>
      </c>
      <c r="BJ327" s="14" t="s">
        <v>81</v>
      </c>
      <c r="BK327" s="207">
        <f>ROUND(P327*H327,2)</f>
        <v>0</v>
      </c>
      <c r="BL327" s="14" t="s">
        <v>81</v>
      </c>
      <c r="BM327" s="206" t="s">
        <v>854</v>
      </c>
    </row>
    <row r="328" spans="1:65" s="2" customFormat="1" ht="11.25">
      <c r="A328" s="31"/>
      <c r="B328" s="32"/>
      <c r="C328" s="33"/>
      <c r="D328" s="208" t="s">
        <v>174</v>
      </c>
      <c r="E328" s="33"/>
      <c r="F328" s="209" t="s">
        <v>853</v>
      </c>
      <c r="G328" s="33"/>
      <c r="H328" s="33"/>
      <c r="I328" s="210"/>
      <c r="J328" s="210"/>
      <c r="K328" s="33"/>
      <c r="L328" s="33"/>
      <c r="M328" s="36"/>
      <c r="N328" s="211"/>
      <c r="O328" s="212"/>
      <c r="P328" s="68"/>
      <c r="Q328" s="68"/>
      <c r="R328" s="68"/>
      <c r="S328" s="68"/>
      <c r="T328" s="68"/>
      <c r="U328" s="68"/>
      <c r="V328" s="68"/>
      <c r="W328" s="68"/>
      <c r="X328" s="69"/>
      <c r="Y328" s="31"/>
      <c r="Z328" s="31"/>
      <c r="AA328" s="31"/>
      <c r="AB328" s="31"/>
      <c r="AC328" s="31"/>
      <c r="AD328" s="31"/>
      <c r="AE328" s="31"/>
      <c r="AT328" s="14" t="s">
        <v>174</v>
      </c>
      <c r="AU328" s="14" t="s">
        <v>81</v>
      </c>
    </row>
    <row r="329" spans="1:65" s="2" customFormat="1" ht="14.45" customHeight="1">
      <c r="A329" s="31"/>
      <c r="B329" s="32"/>
      <c r="C329" s="213" t="s">
        <v>855</v>
      </c>
      <c r="D329" s="213" t="s">
        <v>199</v>
      </c>
      <c r="E329" s="214" t="s">
        <v>856</v>
      </c>
      <c r="F329" s="215" t="s">
        <v>857</v>
      </c>
      <c r="G329" s="216" t="s">
        <v>202</v>
      </c>
      <c r="H329" s="217">
        <v>2</v>
      </c>
      <c r="I329" s="218"/>
      <c r="J329" s="219"/>
      <c r="K329" s="220">
        <f>ROUND(P329*H329,2)</f>
        <v>0</v>
      </c>
      <c r="L329" s="219"/>
      <c r="M329" s="221"/>
      <c r="N329" s="222" t="s">
        <v>1</v>
      </c>
      <c r="O329" s="202" t="s">
        <v>37</v>
      </c>
      <c r="P329" s="203">
        <f>I329+J329</f>
        <v>0</v>
      </c>
      <c r="Q329" s="203">
        <f>ROUND(I329*H329,2)</f>
        <v>0</v>
      </c>
      <c r="R329" s="203">
        <f>ROUND(J329*H329,2)</f>
        <v>0</v>
      </c>
      <c r="S329" s="68"/>
      <c r="T329" s="204">
        <f>S329*H329</f>
        <v>0</v>
      </c>
      <c r="U329" s="204">
        <v>0</v>
      </c>
      <c r="V329" s="204">
        <f>U329*H329</f>
        <v>0</v>
      </c>
      <c r="W329" s="204">
        <v>0</v>
      </c>
      <c r="X329" s="205">
        <f>W329*H329</f>
        <v>0</v>
      </c>
      <c r="Y329" s="31"/>
      <c r="Z329" s="31"/>
      <c r="AA329" s="31"/>
      <c r="AB329" s="31"/>
      <c r="AC329" s="31"/>
      <c r="AD329" s="31"/>
      <c r="AE329" s="31"/>
      <c r="AR329" s="206" t="s">
        <v>83</v>
      </c>
      <c r="AT329" s="206" t="s">
        <v>199</v>
      </c>
      <c r="AU329" s="206" t="s">
        <v>81</v>
      </c>
      <c r="AY329" s="14" t="s">
        <v>167</v>
      </c>
      <c r="BE329" s="207">
        <f>IF(O329="základní",K329,0)</f>
        <v>0</v>
      </c>
      <c r="BF329" s="207">
        <f>IF(O329="snížená",K329,0)</f>
        <v>0</v>
      </c>
      <c r="BG329" s="207">
        <f>IF(O329="zákl. přenesená",K329,0)</f>
        <v>0</v>
      </c>
      <c r="BH329" s="207">
        <f>IF(O329="sníž. přenesená",K329,0)</f>
        <v>0</v>
      </c>
      <c r="BI329" s="207">
        <f>IF(O329="nulová",K329,0)</f>
        <v>0</v>
      </c>
      <c r="BJ329" s="14" t="s">
        <v>81</v>
      </c>
      <c r="BK329" s="207">
        <f>ROUND(P329*H329,2)</f>
        <v>0</v>
      </c>
      <c r="BL329" s="14" t="s">
        <v>81</v>
      </c>
      <c r="BM329" s="206" t="s">
        <v>858</v>
      </c>
    </row>
    <row r="330" spans="1:65" s="2" customFormat="1" ht="11.25">
      <c r="A330" s="31"/>
      <c r="B330" s="32"/>
      <c r="C330" s="33"/>
      <c r="D330" s="208" t="s">
        <v>174</v>
      </c>
      <c r="E330" s="33"/>
      <c r="F330" s="209" t="s">
        <v>857</v>
      </c>
      <c r="G330" s="33"/>
      <c r="H330" s="33"/>
      <c r="I330" s="210"/>
      <c r="J330" s="210"/>
      <c r="K330" s="33"/>
      <c r="L330" s="33"/>
      <c r="M330" s="36"/>
      <c r="N330" s="211"/>
      <c r="O330" s="212"/>
      <c r="P330" s="68"/>
      <c r="Q330" s="68"/>
      <c r="R330" s="68"/>
      <c r="S330" s="68"/>
      <c r="T330" s="68"/>
      <c r="U330" s="68"/>
      <c r="V330" s="68"/>
      <c r="W330" s="68"/>
      <c r="X330" s="69"/>
      <c r="Y330" s="31"/>
      <c r="Z330" s="31"/>
      <c r="AA330" s="31"/>
      <c r="AB330" s="31"/>
      <c r="AC330" s="31"/>
      <c r="AD330" s="31"/>
      <c r="AE330" s="31"/>
      <c r="AT330" s="14" t="s">
        <v>174</v>
      </c>
      <c r="AU330" s="14" t="s">
        <v>81</v>
      </c>
    </row>
    <row r="331" spans="1:65" s="2" customFormat="1" ht="14.45" customHeight="1">
      <c r="A331" s="31"/>
      <c r="B331" s="32"/>
      <c r="C331" s="213" t="s">
        <v>859</v>
      </c>
      <c r="D331" s="213" t="s">
        <v>199</v>
      </c>
      <c r="E331" s="214" t="s">
        <v>860</v>
      </c>
      <c r="F331" s="215" t="s">
        <v>861</v>
      </c>
      <c r="G331" s="216" t="s">
        <v>202</v>
      </c>
      <c r="H331" s="217">
        <v>1</v>
      </c>
      <c r="I331" s="218"/>
      <c r="J331" s="219"/>
      <c r="K331" s="220">
        <f>ROUND(P331*H331,2)</f>
        <v>0</v>
      </c>
      <c r="L331" s="219"/>
      <c r="M331" s="221"/>
      <c r="N331" s="222" t="s">
        <v>1</v>
      </c>
      <c r="O331" s="202" t="s">
        <v>37</v>
      </c>
      <c r="P331" s="203">
        <f>I331+J331</f>
        <v>0</v>
      </c>
      <c r="Q331" s="203">
        <f>ROUND(I331*H331,2)</f>
        <v>0</v>
      </c>
      <c r="R331" s="203">
        <f>ROUND(J331*H331,2)</f>
        <v>0</v>
      </c>
      <c r="S331" s="68"/>
      <c r="T331" s="204">
        <f>S331*H331</f>
        <v>0</v>
      </c>
      <c r="U331" s="204">
        <v>0</v>
      </c>
      <c r="V331" s="204">
        <f>U331*H331</f>
        <v>0</v>
      </c>
      <c r="W331" s="204">
        <v>0</v>
      </c>
      <c r="X331" s="205">
        <f>W331*H331</f>
        <v>0</v>
      </c>
      <c r="Y331" s="31"/>
      <c r="Z331" s="31"/>
      <c r="AA331" s="31"/>
      <c r="AB331" s="31"/>
      <c r="AC331" s="31"/>
      <c r="AD331" s="31"/>
      <c r="AE331" s="31"/>
      <c r="AR331" s="206" t="s">
        <v>83</v>
      </c>
      <c r="AT331" s="206" t="s">
        <v>199</v>
      </c>
      <c r="AU331" s="206" t="s">
        <v>81</v>
      </c>
      <c r="AY331" s="14" t="s">
        <v>167</v>
      </c>
      <c r="BE331" s="207">
        <f>IF(O331="základní",K331,0)</f>
        <v>0</v>
      </c>
      <c r="BF331" s="207">
        <f>IF(O331="snížená",K331,0)</f>
        <v>0</v>
      </c>
      <c r="BG331" s="207">
        <f>IF(O331="zákl. přenesená",K331,0)</f>
        <v>0</v>
      </c>
      <c r="BH331" s="207">
        <f>IF(O331="sníž. přenesená",K331,0)</f>
        <v>0</v>
      </c>
      <c r="BI331" s="207">
        <f>IF(O331="nulová",K331,0)</f>
        <v>0</v>
      </c>
      <c r="BJ331" s="14" t="s">
        <v>81</v>
      </c>
      <c r="BK331" s="207">
        <f>ROUND(P331*H331,2)</f>
        <v>0</v>
      </c>
      <c r="BL331" s="14" t="s">
        <v>81</v>
      </c>
      <c r="BM331" s="206" t="s">
        <v>862</v>
      </c>
    </row>
    <row r="332" spans="1:65" s="2" customFormat="1" ht="11.25">
      <c r="A332" s="31"/>
      <c r="B332" s="32"/>
      <c r="C332" s="33"/>
      <c r="D332" s="208" t="s">
        <v>174</v>
      </c>
      <c r="E332" s="33"/>
      <c r="F332" s="209" t="s">
        <v>861</v>
      </c>
      <c r="G332" s="33"/>
      <c r="H332" s="33"/>
      <c r="I332" s="210"/>
      <c r="J332" s="210"/>
      <c r="K332" s="33"/>
      <c r="L332" s="33"/>
      <c r="M332" s="36"/>
      <c r="N332" s="211"/>
      <c r="O332" s="212"/>
      <c r="P332" s="68"/>
      <c r="Q332" s="68"/>
      <c r="R332" s="68"/>
      <c r="S332" s="68"/>
      <c r="T332" s="68"/>
      <c r="U332" s="68"/>
      <c r="V332" s="68"/>
      <c r="W332" s="68"/>
      <c r="X332" s="69"/>
      <c r="Y332" s="31"/>
      <c r="Z332" s="31"/>
      <c r="AA332" s="31"/>
      <c r="AB332" s="31"/>
      <c r="AC332" s="31"/>
      <c r="AD332" s="31"/>
      <c r="AE332" s="31"/>
      <c r="AT332" s="14" t="s">
        <v>174</v>
      </c>
      <c r="AU332" s="14" t="s">
        <v>81</v>
      </c>
    </row>
    <row r="333" spans="1:65" s="2" customFormat="1" ht="14.45" customHeight="1">
      <c r="A333" s="31"/>
      <c r="B333" s="32"/>
      <c r="C333" s="213" t="s">
        <v>863</v>
      </c>
      <c r="D333" s="213" t="s">
        <v>199</v>
      </c>
      <c r="E333" s="214" t="s">
        <v>864</v>
      </c>
      <c r="F333" s="215" t="s">
        <v>865</v>
      </c>
      <c r="G333" s="216" t="s">
        <v>202</v>
      </c>
      <c r="H333" s="217">
        <v>9</v>
      </c>
      <c r="I333" s="218"/>
      <c r="J333" s="219"/>
      <c r="K333" s="220">
        <f>ROUND(P333*H333,2)</f>
        <v>0</v>
      </c>
      <c r="L333" s="219"/>
      <c r="M333" s="221"/>
      <c r="N333" s="222" t="s">
        <v>1</v>
      </c>
      <c r="O333" s="202" t="s">
        <v>37</v>
      </c>
      <c r="P333" s="203">
        <f>I333+J333</f>
        <v>0</v>
      </c>
      <c r="Q333" s="203">
        <f>ROUND(I333*H333,2)</f>
        <v>0</v>
      </c>
      <c r="R333" s="203">
        <f>ROUND(J333*H333,2)</f>
        <v>0</v>
      </c>
      <c r="S333" s="68"/>
      <c r="T333" s="204">
        <f>S333*H333</f>
        <v>0</v>
      </c>
      <c r="U333" s="204">
        <v>0</v>
      </c>
      <c r="V333" s="204">
        <f>U333*H333</f>
        <v>0</v>
      </c>
      <c r="W333" s="204">
        <v>0</v>
      </c>
      <c r="X333" s="205">
        <f>W333*H333</f>
        <v>0</v>
      </c>
      <c r="Y333" s="31"/>
      <c r="Z333" s="31"/>
      <c r="AA333" s="31"/>
      <c r="AB333" s="31"/>
      <c r="AC333" s="31"/>
      <c r="AD333" s="31"/>
      <c r="AE333" s="31"/>
      <c r="AR333" s="206" t="s">
        <v>83</v>
      </c>
      <c r="AT333" s="206" t="s">
        <v>199</v>
      </c>
      <c r="AU333" s="206" t="s">
        <v>81</v>
      </c>
      <c r="AY333" s="14" t="s">
        <v>167</v>
      </c>
      <c r="BE333" s="207">
        <f>IF(O333="základní",K333,0)</f>
        <v>0</v>
      </c>
      <c r="BF333" s="207">
        <f>IF(O333="snížená",K333,0)</f>
        <v>0</v>
      </c>
      <c r="BG333" s="207">
        <f>IF(O333="zákl. přenesená",K333,0)</f>
        <v>0</v>
      </c>
      <c r="BH333" s="207">
        <f>IF(O333="sníž. přenesená",K333,0)</f>
        <v>0</v>
      </c>
      <c r="BI333" s="207">
        <f>IF(O333="nulová",K333,0)</f>
        <v>0</v>
      </c>
      <c r="BJ333" s="14" t="s">
        <v>81</v>
      </c>
      <c r="BK333" s="207">
        <f>ROUND(P333*H333,2)</f>
        <v>0</v>
      </c>
      <c r="BL333" s="14" t="s">
        <v>81</v>
      </c>
      <c r="BM333" s="206" t="s">
        <v>866</v>
      </c>
    </row>
    <row r="334" spans="1:65" s="2" customFormat="1" ht="11.25">
      <c r="A334" s="31"/>
      <c r="B334" s="32"/>
      <c r="C334" s="33"/>
      <c r="D334" s="208" t="s">
        <v>174</v>
      </c>
      <c r="E334" s="33"/>
      <c r="F334" s="209" t="s">
        <v>865</v>
      </c>
      <c r="G334" s="33"/>
      <c r="H334" s="33"/>
      <c r="I334" s="210"/>
      <c r="J334" s="210"/>
      <c r="K334" s="33"/>
      <c r="L334" s="33"/>
      <c r="M334" s="36"/>
      <c r="N334" s="211"/>
      <c r="O334" s="212"/>
      <c r="P334" s="68"/>
      <c r="Q334" s="68"/>
      <c r="R334" s="68"/>
      <c r="S334" s="68"/>
      <c r="T334" s="68"/>
      <c r="U334" s="68"/>
      <c r="V334" s="68"/>
      <c r="W334" s="68"/>
      <c r="X334" s="69"/>
      <c r="Y334" s="31"/>
      <c r="Z334" s="31"/>
      <c r="AA334" s="31"/>
      <c r="AB334" s="31"/>
      <c r="AC334" s="31"/>
      <c r="AD334" s="31"/>
      <c r="AE334" s="31"/>
      <c r="AT334" s="14" t="s">
        <v>174</v>
      </c>
      <c r="AU334" s="14" t="s">
        <v>81</v>
      </c>
    </row>
    <row r="335" spans="1:65" s="2" customFormat="1" ht="14.45" customHeight="1">
      <c r="A335" s="31"/>
      <c r="B335" s="32"/>
      <c r="C335" s="213" t="s">
        <v>867</v>
      </c>
      <c r="D335" s="213" t="s">
        <v>199</v>
      </c>
      <c r="E335" s="214" t="s">
        <v>868</v>
      </c>
      <c r="F335" s="215" t="s">
        <v>869</v>
      </c>
      <c r="G335" s="216" t="s">
        <v>202</v>
      </c>
      <c r="H335" s="217">
        <v>6</v>
      </c>
      <c r="I335" s="218"/>
      <c r="J335" s="219"/>
      <c r="K335" s="220">
        <f>ROUND(P335*H335,2)</f>
        <v>0</v>
      </c>
      <c r="L335" s="219"/>
      <c r="M335" s="221"/>
      <c r="N335" s="222" t="s">
        <v>1</v>
      </c>
      <c r="O335" s="202" t="s">
        <v>37</v>
      </c>
      <c r="P335" s="203">
        <f>I335+J335</f>
        <v>0</v>
      </c>
      <c r="Q335" s="203">
        <f>ROUND(I335*H335,2)</f>
        <v>0</v>
      </c>
      <c r="R335" s="203">
        <f>ROUND(J335*H335,2)</f>
        <v>0</v>
      </c>
      <c r="S335" s="68"/>
      <c r="T335" s="204">
        <f>S335*H335</f>
        <v>0</v>
      </c>
      <c r="U335" s="204">
        <v>0</v>
      </c>
      <c r="V335" s="204">
        <f>U335*H335</f>
        <v>0</v>
      </c>
      <c r="W335" s="204">
        <v>0</v>
      </c>
      <c r="X335" s="205">
        <f>W335*H335</f>
        <v>0</v>
      </c>
      <c r="Y335" s="31"/>
      <c r="Z335" s="31"/>
      <c r="AA335" s="31"/>
      <c r="AB335" s="31"/>
      <c r="AC335" s="31"/>
      <c r="AD335" s="31"/>
      <c r="AE335" s="31"/>
      <c r="AR335" s="206" t="s">
        <v>83</v>
      </c>
      <c r="AT335" s="206" t="s">
        <v>199</v>
      </c>
      <c r="AU335" s="206" t="s">
        <v>81</v>
      </c>
      <c r="AY335" s="14" t="s">
        <v>167</v>
      </c>
      <c r="BE335" s="207">
        <f>IF(O335="základní",K335,0)</f>
        <v>0</v>
      </c>
      <c r="BF335" s="207">
        <f>IF(O335="snížená",K335,0)</f>
        <v>0</v>
      </c>
      <c r="BG335" s="207">
        <f>IF(O335="zákl. přenesená",K335,0)</f>
        <v>0</v>
      </c>
      <c r="BH335" s="207">
        <f>IF(O335="sníž. přenesená",K335,0)</f>
        <v>0</v>
      </c>
      <c r="BI335" s="207">
        <f>IF(O335="nulová",K335,0)</f>
        <v>0</v>
      </c>
      <c r="BJ335" s="14" t="s">
        <v>81</v>
      </c>
      <c r="BK335" s="207">
        <f>ROUND(P335*H335,2)</f>
        <v>0</v>
      </c>
      <c r="BL335" s="14" t="s">
        <v>81</v>
      </c>
      <c r="BM335" s="206" t="s">
        <v>870</v>
      </c>
    </row>
    <row r="336" spans="1:65" s="2" customFormat="1" ht="11.25">
      <c r="A336" s="31"/>
      <c r="B336" s="32"/>
      <c r="C336" s="33"/>
      <c r="D336" s="208" t="s">
        <v>174</v>
      </c>
      <c r="E336" s="33"/>
      <c r="F336" s="209" t="s">
        <v>869</v>
      </c>
      <c r="G336" s="33"/>
      <c r="H336" s="33"/>
      <c r="I336" s="210"/>
      <c r="J336" s="210"/>
      <c r="K336" s="33"/>
      <c r="L336" s="33"/>
      <c r="M336" s="36"/>
      <c r="N336" s="211"/>
      <c r="O336" s="212"/>
      <c r="P336" s="68"/>
      <c r="Q336" s="68"/>
      <c r="R336" s="68"/>
      <c r="S336" s="68"/>
      <c r="T336" s="68"/>
      <c r="U336" s="68"/>
      <c r="V336" s="68"/>
      <c r="W336" s="68"/>
      <c r="X336" s="69"/>
      <c r="Y336" s="31"/>
      <c r="Z336" s="31"/>
      <c r="AA336" s="31"/>
      <c r="AB336" s="31"/>
      <c r="AC336" s="31"/>
      <c r="AD336" s="31"/>
      <c r="AE336" s="31"/>
      <c r="AT336" s="14" t="s">
        <v>174</v>
      </c>
      <c r="AU336" s="14" t="s">
        <v>81</v>
      </c>
    </row>
    <row r="337" spans="1:65" s="2" customFormat="1" ht="14.45" customHeight="1">
      <c r="A337" s="31"/>
      <c r="B337" s="32"/>
      <c r="C337" s="213" t="s">
        <v>871</v>
      </c>
      <c r="D337" s="213" t="s">
        <v>199</v>
      </c>
      <c r="E337" s="214" t="s">
        <v>872</v>
      </c>
      <c r="F337" s="215" t="s">
        <v>873</v>
      </c>
      <c r="G337" s="216" t="s">
        <v>202</v>
      </c>
      <c r="H337" s="217">
        <v>3</v>
      </c>
      <c r="I337" s="218"/>
      <c r="J337" s="219"/>
      <c r="K337" s="220">
        <f>ROUND(P337*H337,2)</f>
        <v>0</v>
      </c>
      <c r="L337" s="219"/>
      <c r="M337" s="221"/>
      <c r="N337" s="222" t="s">
        <v>1</v>
      </c>
      <c r="O337" s="202" t="s">
        <v>37</v>
      </c>
      <c r="P337" s="203">
        <f>I337+J337</f>
        <v>0</v>
      </c>
      <c r="Q337" s="203">
        <f>ROUND(I337*H337,2)</f>
        <v>0</v>
      </c>
      <c r="R337" s="203">
        <f>ROUND(J337*H337,2)</f>
        <v>0</v>
      </c>
      <c r="S337" s="68"/>
      <c r="T337" s="204">
        <f>S337*H337</f>
        <v>0</v>
      </c>
      <c r="U337" s="204">
        <v>0</v>
      </c>
      <c r="V337" s="204">
        <f>U337*H337</f>
        <v>0</v>
      </c>
      <c r="W337" s="204">
        <v>0</v>
      </c>
      <c r="X337" s="205">
        <f>W337*H337</f>
        <v>0</v>
      </c>
      <c r="Y337" s="31"/>
      <c r="Z337" s="31"/>
      <c r="AA337" s="31"/>
      <c r="AB337" s="31"/>
      <c r="AC337" s="31"/>
      <c r="AD337" s="31"/>
      <c r="AE337" s="31"/>
      <c r="AR337" s="206" t="s">
        <v>83</v>
      </c>
      <c r="AT337" s="206" t="s">
        <v>199</v>
      </c>
      <c r="AU337" s="206" t="s">
        <v>81</v>
      </c>
      <c r="AY337" s="14" t="s">
        <v>167</v>
      </c>
      <c r="BE337" s="207">
        <f>IF(O337="základní",K337,0)</f>
        <v>0</v>
      </c>
      <c r="BF337" s="207">
        <f>IF(O337="snížená",K337,0)</f>
        <v>0</v>
      </c>
      <c r="BG337" s="207">
        <f>IF(O337="zákl. přenesená",K337,0)</f>
        <v>0</v>
      </c>
      <c r="BH337" s="207">
        <f>IF(O337="sníž. přenesená",K337,0)</f>
        <v>0</v>
      </c>
      <c r="BI337" s="207">
        <f>IF(O337="nulová",K337,0)</f>
        <v>0</v>
      </c>
      <c r="BJ337" s="14" t="s">
        <v>81</v>
      </c>
      <c r="BK337" s="207">
        <f>ROUND(P337*H337,2)</f>
        <v>0</v>
      </c>
      <c r="BL337" s="14" t="s">
        <v>81</v>
      </c>
      <c r="BM337" s="206" t="s">
        <v>874</v>
      </c>
    </row>
    <row r="338" spans="1:65" s="2" customFormat="1" ht="11.25">
      <c r="A338" s="31"/>
      <c r="B338" s="32"/>
      <c r="C338" s="33"/>
      <c r="D338" s="208" t="s">
        <v>174</v>
      </c>
      <c r="E338" s="33"/>
      <c r="F338" s="209" t="s">
        <v>873</v>
      </c>
      <c r="G338" s="33"/>
      <c r="H338" s="33"/>
      <c r="I338" s="210"/>
      <c r="J338" s="210"/>
      <c r="K338" s="33"/>
      <c r="L338" s="33"/>
      <c r="M338" s="36"/>
      <c r="N338" s="211"/>
      <c r="O338" s="212"/>
      <c r="P338" s="68"/>
      <c r="Q338" s="68"/>
      <c r="R338" s="68"/>
      <c r="S338" s="68"/>
      <c r="T338" s="68"/>
      <c r="U338" s="68"/>
      <c r="V338" s="68"/>
      <c r="W338" s="68"/>
      <c r="X338" s="69"/>
      <c r="Y338" s="31"/>
      <c r="Z338" s="31"/>
      <c r="AA338" s="31"/>
      <c r="AB338" s="31"/>
      <c r="AC338" s="31"/>
      <c r="AD338" s="31"/>
      <c r="AE338" s="31"/>
      <c r="AT338" s="14" t="s">
        <v>174</v>
      </c>
      <c r="AU338" s="14" t="s">
        <v>81</v>
      </c>
    </row>
    <row r="339" spans="1:65" s="2" customFormat="1" ht="14.45" customHeight="1">
      <c r="A339" s="31"/>
      <c r="B339" s="32"/>
      <c r="C339" s="213" t="s">
        <v>875</v>
      </c>
      <c r="D339" s="213" t="s">
        <v>199</v>
      </c>
      <c r="E339" s="214" t="s">
        <v>876</v>
      </c>
      <c r="F339" s="215" t="s">
        <v>877</v>
      </c>
      <c r="G339" s="216" t="s">
        <v>202</v>
      </c>
      <c r="H339" s="217">
        <v>3</v>
      </c>
      <c r="I339" s="218"/>
      <c r="J339" s="219"/>
      <c r="K339" s="220">
        <f>ROUND(P339*H339,2)</f>
        <v>0</v>
      </c>
      <c r="L339" s="219"/>
      <c r="M339" s="221"/>
      <c r="N339" s="222" t="s">
        <v>1</v>
      </c>
      <c r="O339" s="202" t="s">
        <v>37</v>
      </c>
      <c r="P339" s="203">
        <f>I339+J339</f>
        <v>0</v>
      </c>
      <c r="Q339" s="203">
        <f>ROUND(I339*H339,2)</f>
        <v>0</v>
      </c>
      <c r="R339" s="203">
        <f>ROUND(J339*H339,2)</f>
        <v>0</v>
      </c>
      <c r="S339" s="68"/>
      <c r="T339" s="204">
        <f>S339*H339</f>
        <v>0</v>
      </c>
      <c r="U339" s="204">
        <v>0</v>
      </c>
      <c r="V339" s="204">
        <f>U339*H339</f>
        <v>0</v>
      </c>
      <c r="W339" s="204">
        <v>0</v>
      </c>
      <c r="X339" s="205">
        <f>W339*H339</f>
        <v>0</v>
      </c>
      <c r="Y339" s="31"/>
      <c r="Z339" s="31"/>
      <c r="AA339" s="31"/>
      <c r="AB339" s="31"/>
      <c r="AC339" s="31"/>
      <c r="AD339" s="31"/>
      <c r="AE339" s="31"/>
      <c r="AR339" s="206" t="s">
        <v>83</v>
      </c>
      <c r="AT339" s="206" t="s">
        <v>199</v>
      </c>
      <c r="AU339" s="206" t="s">
        <v>81</v>
      </c>
      <c r="AY339" s="14" t="s">
        <v>167</v>
      </c>
      <c r="BE339" s="207">
        <f>IF(O339="základní",K339,0)</f>
        <v>0</v>
      </c>
      <c r="BF339" s="207">
        <f>IF(O339="snížená",K339,0)</f>
        <v>0</v>
      </c>
      <c r="BG339" s="207">
        <f>IF(O339="zákl. přenesená",K339,0)</f>
        <v>0</v>
      </c>
      <c r="BH339" s="207">
        <f>IF(O339="sníž. přenesená",K339,0)</f>
        <v>0</v>
      </c>
      <c r="BI339" s="207">
        <f>IF(O339="nulová",K339,0)</f>
        <v>0</v>
      </c>
      <c r="BJ339" s="14" t="s">
        <v>81</v>
      </c>
      <c r="BK339" s="207">
        <f>ROUND(P339*H339,2)</f>
        <v>0</v>
      </c>
      <c r="BL339" s="14" t="s">
        <v>81</v>
      </c>
      <c r="BM339" s="206" t="s">
        <v>878</v>
      </c>
    </row>
    <row r="340" spans="1:65" s="2" customFormat="1" ht="11.25">
      <c r="A340" s="31"/>
      <c r="B340" s="32"/>
      <c r="C340" s="33"/>
      <c r="D340" s="208" t="s">
        <v>174</v>
      </c>
      <c r="E340" s="33"/>
      <c r="F340" s="209" t="s">
        <v>877</v>
      </c>
      <c r="G340" s="33"/>
      <c r="H340" s="33"/>
      <c r="I340" s="210"/>
      <c r="J340" s="210"/>
      <c r="K340" s="33"/>
      <c r="L340" s="33"/>
      <c r="M340" s="36"/>
      <c r="N340" s="211"/>
      <c r="O340" s="212"/>
      <c r="P340" s="68"/>
      <c r="Q340" s="68"/>
      <c r="R340" s="68"/>
      <c r="S340" s="68"/>
      <c r="T340" s="68"/>
      <c r="U340" s="68"/>
      <c r="V340" s="68"/>
      <c r="W340" s="68"/>
      <c r="X340" s="69"/>
      <c r="Y340" s="31"/>
      <c r="Z340" s="31"/>
      <c r="AA340" s="31"/>
      <c r="AB340" s="31"/>
      <c r="AC340" s="31"/>
      <c r="AD340" s="31"/>
      <c r="AE340" s="31"/>
      <c r="AT340" s="14" t="s">
        <v>174</v>
      </c>
      <c r="AU340" s="14" t="s">
        <v>81</v>
      </c>
    </row>
    <row r="341" spans="1:65" s="2" customFormat="1" ht="14.45" customHeight="1">
      <c r="A341" s="31"/>
      <c r="B341" s="32"/>
      <c r="C341" s="213" t="s">
        <v>879</v>
      </c>
      <c r="D341" s="213" t="s">
        <v>199</v>
      </c>
      <c r="E341" s="214" t="s">
        <v>880</v>
      </c>
      <c r="F341" s="215" t="s">
        <v>881</v>
      </c>
      <c r="G341" s="216" t="s">
        <v>202</v>
      </c>
      <c r="H341" s="217">
        <v>2</v>
      </c>
      <c r="I341" s="218"/>
      <c r="J341" s="219"/>
      <c r="K341" s="220">
        <f>ROUND(P341*H341,2)</f>
        <v>0</v>
      </c>
      <c r="L341" s="219"/>
      <c r="M341" s="221"/>
      <c r="N341" s="222" t="s">
        <v>1</v>
      </c>
      <c r="O341" s="202" t="s">
        <v>37</v>
      </c>
      <c r="P341" s="203">
        <f>I341+J341</f>
        <v>0</v>
      </c>
      <c r="Q341" s="203">
        <f>ROUND(I341*H341,2)</f>
        <v>0</v>
      </c>
      <c r="R341" s="203">
        <f>ROUND(J341*H341,2)</f>
        <v>0</v>
      </c>
      <c r="S341" s="68"/>
      <c r="T341" s="204">
        <f>S341*H341</f>
        <v>0</v>
      </c>
      <c r="U341" s="204">
        <v>0</v>
      </c>
      <c r="V341" s="204">
        <f>U341*H341</f>
        <v>0</v>
      </c>
      <c r="W341" s="204">
        <v>0</v>
      </c>
      <c r="X341" s="205">
        <f>W341*H341</f>
        <v>0</v>
      </c>
      <c r="Y341" s="31"/>
      <c r="Z341" s="31"/>
      <c r="AA341" s="31"/>
      <c r="AB341" s="31"/>
      <c r="AC341" s="31"/>
      <c r="AD341" s="31"/>
      <c r="AE341" s="31"/>
      <c r="AR341" s="206" t="s">
        <v>83</v>
      </c>
      <c r="AT341" s="206" t="s">
        <v>199</v>
      </c>
      <c r="AU341" s="206" t="s">
        <v>81</v>
      </c>
      <c r="AY341" s="14" t="s">
        <v>167</v>
      </c>
      <c r="BE341" s="207">
        <f>IF(O341="základní",K341,0)</f>
        <v>0</v>
      </c>
      <c r="BF341" s="207">
        <f>IF(O341="snížená",K341,0)</f>
        <v>0</v>
      </c>
      <c r="BG341" s="207">
        <f>IF(O341="zákl. přenesená",K341,0)</f>
        <v>0</v>
      </c>
      <c r="BH341" s="207">
        <f>IF(O341="sníž. přenesená",K341,0)</f>
        <v>0</v>
      </c>
      <c r="BI341" s="207">
        <f>IF(O341="nulová",K341,0)</f>
        <v>0</v>
      </c>
      <c r="BJ341" s="14" t="s">
        <v>81</v>
      </c>
      <c r="BK341" s="207">
        <f>ROUND(P341*H341,2)</f>
        <v>0</v>
      </c>
      <c r="BL341" s="14" t="s">
        <v>81</v>
      </c>
      <c r="BM341" s="206" t="s">
        <v>882</v>
      </c>
    </row>
    <row r="342" spans="1:65" s="2" customFormat="1" ht="11.25">
      <c r="A342" s="31"/>
      <c r="B342" s="32"/>
      <c r="C342" s="33"/>
      <c r="D342" s="208" t="s">
        <v>174</v>
      </c>
      <c r="E342" s="33"/>
      <c r="F342" s="209" t="s">
        <v>881</v>
      </c>
      <c r="G342" s="33"/>
      <c r="H342" s="33"/>
      <c r="I342" s="210"/>
      <c r="J342" s="210"/>
      <c r="K342" s="33"/>
      <c r="L342" s="33"/>
      <c r="M342" s="36"/>
      <c r="N342" s="211"/>
      <c r="O342" s="212"/>
      <c r="P342" s="68"/>
      <c r="Q342" s="68"/>
      <c r="R342" s="68"/>
      <c r="S342" s="68"/>
      <c r="T342" s="68"/>
      <c r="U342" s="68"/>
      <c r="V342" s="68"/>
      <c r="W342" s="68"/>
      <c r="X342" s="69"/>
      <c r="Y342" s="31"/>
      <c r="Z342" s="31"/>
      <c r="AA342" s="31"/>
      <c r="AB342" s="31"/>
      <c r="AC342" s="31"/>
      <c r="AD342" s="31"/>
      <c r="AE342" s="31"/>
      <c r="AT342" s="14" t="s">
        <v>174</v>
      </c>
      <c r="AU342" s="14" t="s">
        <v>81</v>
      </c>
    </row>
    <row r="343" spans="1:65" s="2" customFormat="1" ht="14.45" customHeight="1">
      <c r="A343" s="31"/>
      <c r="B343" s="32"/>
      <c r="C343" s="213" t="s">
        <v>883</v>
      </c>
      <c r="D343" s="213" t="s">
        <v>199</v>
      </c>
      <c r="E343" s="214" t="s">
        <v>884</v>
      </c>
      <c r="F343" s="215" t="s">
        <v>885</v>
      </c>
      <c r="G343" s="216" t="s">
        <v>202</v>
      </c>
      <c r="H343" s="217">
        <v>4</v>
      </c>
      <c r="I343" s="218"/>
      <c r="J343" s="219"/>
      <c r="K343" s="220">
        <f>ROUND(P343*H343,2)</f>
        <v>0</v>
      </c>
      <c r="L343" s="219"/>
      <c r="M343" s="221"/>
      <c r="N343" s="222" t="s">
        <v>1</v>
      </c>
      <c r="O343" s="202" t="s">
        <v>37</v>
      </c>
      <c r="P343" s="203">
        <f>I343+J343</f>
        <v>0</v>
      </c>
      <c r="Q343" s="203">
        <f>ROUND(I343*H343,2)</f>
        <v>0</v>
      </c>
      <c r="R343" s="203">
        <f>ROUND(J343*H343,2)</f>
        <v>0</v>
      </c>
      <c r="S343" s="68"/>
      <c r="T343" s="204">
        <f>S343*H343</f>
        <v>0</v>
      </c>
      <c r="U343" s="204">
        <v>0</v>
      </c>
      <c r="V343" s="204">
        <f>U343*H343</f>
        <v>0</v>
      </c>
      <c r="W343" s="204">
        <v>0</v>
      </c>
      <c r="X343" s="205">
        <f>W343*H343</f>
        <v>0</v>
      </c>
      <c r="Y343" s="31"/>
      <c r="Z343" s="31"/>
      <c r="AA343" s="31"/>
      <c r="AB343" s="31"/>
      <c r="AC343" s="31"/>
      <c r="AD343" s="31"/>
      <c r="AE343" s="31"/>
      <c r="AR343" s="206" t="s">
        <v>83</v>
      </c>
      <c r="AT343" s="206" t="s">
        <v>199</v>
      </c>
      <c r="AU343" s="206" t="s">
        <v>81</v>
      </c>
      <c r="AY343" s="14" t="s">
        <v>167</v>
      </c>
      <c r="BE343" s="207">
        <f>IF(O343="základní",K343,0)</f>
        <v>0</v>
      </c>
      <c r="BF343" s="207">
        <f>IF(O343="snížená",K343,0)</f>
        <v>0</v>
      </c>
      <c r="BG343" s="207">
        <f>IF(O343="zákl. přenesená",K343,0)</f>
        <v>0</v>
      </c>
      <c r="BH343" s="207">
        <f>IF(O343="sníž. přenesená",K343,0)</f>
        <v>0</v>
      </c>
      <c r="BI343" s="207">
        <f>IF(O343="nulová",K343,0)</f>
        <v>0</v>
      </c>
      <c r="BJ343" s="14" t="s">
        <v>81</v>
      </c>
      <c r="BK343" s="207">
        <f>ROUND(P343*H343,2)</f>
        <v>0</v>
      </c>
      <c r="BL343" s="14" t="s">
        <v>81</v>
      </c>
      <c r="BM343" s="206" t="s">
        <v>886</v>
      </c>
    </row>
    <row r="344" spans="1:65" s="2" customFormat="1" ht="11.25">
      <c r="A344" s="31"/>
      <c r="B344" s="32"/>
      <c r="C344" s="33"/>
      <c r="D344" s="208" t="s">
        <v>174</v>
      </c>
      <c r="E344" s="33"/>
      <c r="F344" s="209" t="s">
        <v>885</v>
      </c>
      <c r="G344" s="33"/>
      <c r="H344" s="33"/>
      <c r="I344" s="210"/>
      <c r="J344" s="210"/>
      <c r="K344" s="33"/>
      <c r="L344" s="33"/>
      <c r="M344" s="36"/>
      <c r="N344" s="211"/>
      <c r="O344" s="212"/>
      <c r="P344" s="68"/>
      <c r="Q344" s="68"/>
      <c r="R344" s="68"/>
      <c r="S344" s="68"/>
      <c r="T344" s="68"/>
      <c r="U344" s="68"/>
      <c r="V344" s="68"/>
      <c r="W344" s="68"/>
      <c r="X344" s="69"/>
      <c r="Y344" s="31"/>
      <c r="Z344" s="31"/>
      <c r="AA344" s="31"/>
      <c r="AB344" s="31"/>
      <c r="AC344" s="31"/>
      <c r="AD344" s="31"/>
      <c r="AE344" s="31"/>
      <c r="AT344" s="14" t="s">
        <v>174</v>
      </c>
      <c r="AU344" s="14" t="s">
        <v>81</v>
      </c>
    </row>
    <row r="345" spans="1:65" s="2" customFormat="1" ht="14.45" customHeight="1">
      <c r="A345" s="31"/>
      <c r="B345" s="32"/>
      <c r="C345" s="213" t="s">
        <v>887</v>
      </c>
      <c r="D345" s="213" t="s">
        <v>199</v>
      </c>
      <c r="E345" s="214" t="s">
        <v>888</v>
      </c>
      <c r="F345" s="215" t="s">
        <v>889</v>
      </c>
      <c r="G345" s="216" t="s">
        <v>202</v>
      </c>
      <c r="H345" s="217">
        <v>4</v>
      </c>
      <c r="I345" s="218"/>
      <c r="J345" s="219"/>
      <c r="K345" s="220">
        <f>ROUND(P345*H345,2)</f>
        <v>0</v>
      </c>
      <c r="L345" s="219"/>
      <c r="M345" s="221"/>
      <c r="N345" s="222" t="s">
        <v>1</v>
      </c>
      <c r="O345" s="202" t="s">
        <v>37</v>
      </c>
      <c r="P345" s="203">
        <f>I345+J345</f>
        <v>0</v>
      </c>
      <c r="Q345" s="203">
        <f>ROUND(I345*H345,2)</f>
        <v>0</v>
      </c>
      <c r="R345" s="203">
        <f>ROUND(J345*H345,2)</f>
        <v>0</v>
      </c>
      <c r="S345" s="68"/>
      <c r="T345" s="204">
        <f>S345*H345</f>
        <v>0</v>
      </c>
      <c r="U345" s="204">
        <v>0</v>
      </c>
      <c r="V345" s="204">
        <f>U345*H345</f>
        <v>0</v>
      </c>
      <c r="W345" s="204">
        <v>0</v>
      </c>
      <c r="X345" s="205">
        <f>W345*H345</f>
        <v>0</v>
      </c>
      <c r="Y345" s="31"/>
      <c r="Z345" s="31"/>
      <c r="AA345" s="31"/>
      <c r="AB345" s="31"/>
      <c r="AC345" s="31"/>
      <c r="AD345" s="31"/>
      <c r="AE345" s="31"/>
      <c r="AR345" s="206" t="s">
        <v>83</v>
      </c>
      <c r="AT345" s="206" t="s">
        <v>199</v>
      </c>
      <c r="AU345" s="206" t="s">
        <v>81</v>
      </c>
      <c r="AY345" s="14" t="s">
        <v>167</v>
      </c>
      <c r="BE345" s="207">
        <f>IF(O345="základní",K345,0)</f>
        <v>0</v>
      </c>
      <c r="BF345" s="207">
        <f>IF(O345="snížená",K345,0)</f>
        <v>0</v>
      </c>
      <c r="BG345" s="207">
        <f>IF(O345="zákl. přenesená",K345,0)</f>
        <v>0</v>
      </c>
      <c r="BH345" s="207">
        <f>IF(O345="sníž. přenesená",K345,0)</f>
        <v>0</v>
      </c>
      <c r="BI345" s="207">
        <f>IF(O345="nulová",K345,0)</f>
        <v>0</v>
      </c>
      <c r="BJ345" s="14" t="s">
        <v>81</v>
      </c>
      <c r="BK345" s="207">
        <f>ROUND(P345*H345,2)</f>
        <v>0</v>
      </c>
      <c r="BL345" s="14" t="s">
        <v>81</v>
      </c>
      <c r="BM345" s="206" t="s">
        <v>890</v>
      </c>
    </row>
    <row r="346" spans="1:65" s="2" customFormat="1" ht="11.25">
      <c r="A346" s="31"/>
      <c r="B346" s="32"/>
      <c r="C346" s="33"/>
      <c r="D346" s="208" t="s">
        <v>174</v>
      </c>
      <c r="E346" s="33"/>
      <c r="F346" s="209" t="s">
        <v>889</v>
      </c>
      <c r="G346" s="33"/>
      <c r="H346" s="33"/>
      <c r="I346" s="210"/>
      <c r="J346" s="210"/>
      <c r="K346" s="33"/>
      <c r="L346" s="33"/>
      <c r="M346" s="36"/>
      <c r="N346" s="211"/>
      <c r="O346" s="212"/>
      <c r="P346" s="68"/>
      <c r="Q346" s="68"/>
      <c r="R346" s="68"/>
      <c r="S346" s="68"/>
      <c r="T346" s="68"/>
      <c r="U346" s="68"/>
      <c r="V346" s="68"/>
      <c r="W346" s="68"/>
      <c r="X346" s="69"/>
      <c r="Y346" s="31"/>
      <c r="Z346" s="31"/>
      <c r="AA346" s="31"/>
      <c r="AB346" s="31"/>
      <c r="AC346" s="31"/>
      <c r="AD346" s="31"/>
      <c r="AE346" s="31"/>
      <c r="AT346" s="14" t="s">
        <v>174</v>
      </c>
      <c r="AU346" s="14" t="s">
        <v>81</v>
      </c>
    </row>
    <row r="347" spans="1:65" s="2" customFormat="1" ht="24.2" customHeight="1">
      <c r="A347" s="31"/>
      <c r="B347" s="32"/>
      <c r="C347" s="213" t="s">
        <v>891</v>
      </c>
      <c r="D347" s="213" t="s">
        <v>199</v>
      </c>
      <c r="E347" s="214" t="s">
        <v>892</v>
      </c>
      <c r="F347" s="215" t="s">
        <v>893</v>
      </c>
      <c r="G347" s="216" t="s">
        <v>202</v>
      </c>
      <c r="H347" s="217">
        <v>1</v>
      </c>
      <c r="I347" s="218"/>
      <c r="J347" s="219"/>
      <c r="K347" s="220">
        <f>ROUND(P347*H347,2)</f>
        <v>0</v>
      </c>
      <c r="L347" s="219"/>
      <c r="M347" s="221"/>
      <c r="N347" s="222" t="s">
        <v>1</v>
      </c>
      <c r="O347" s="202" t="s">
        <v>37</v>
      </c>
      <c r="P347" s="203">
        <f>I347+J347</f>
        <v>0</v>
      </c>
      <c r="Q347" s="203">
        <f>ROUND(I347*H347,2)</f>
        <v>0</v>
      </c>
      <c r="R347" s="203">
        <f>ROUND(J347*H347,2)</f>
        <v>0</v>
      </c>
      <c r="S347" s="68"/>
      <c r="T347" s="204">
        <f>S347*H347</f>
        <v>0</v>
      </c>
      <c r="U347" s="204">
        <v>0</v>
      </c>
      <c r="V347" s="204">
        <f>U347*H347</f>
        <v>0</v>
      </c>
      <c r="W347" s="204">
        <v>0</v>
      </c>
      <c r="X347" s="205">
        <f>W347*H347</f>
        <v>0</v>
      </c>
      <c r="Y347" s="31"/>
      <c r="Z347" s="31"/>
      <c r="AA347" s="31"/>
      <c r="AB347" s="31"/>
      <c r="AC347" s="31"/>
      <c r="AD347" s="31"/>
      <c r="AE347" s="31"/>
      <c r="AR347" s="206" t="s">
        <v>83</v>
      </c>
      <c r="AT347" s="206" t="s">
        <v>199</v>
      </c>
      <c r="AU347" s="206" t="s">
        <v>81</v>
      </c>
      <c r="AY347" s="14" t="s">
        <v>167</v>
      </c>
      <c r="BE347" s="207">
        <f>IF(O347="základní",K347,0)</f>
        <v>0</v>
      </c>
      <c r="BF347" s="207">
        <f>IF(O347="snížená",K347,0)</f>
        <v>0</v>
      </c>
      <c r="BG347" s="207">
        <f>IF(O347="zákl. přenesená",K347,0)</f>
        <v>0</v>
      </c>
      <c r="BH347" s="207">
        <f>IF(O347="sníž. přenesená",K347,0)</f>
        <v>0</v>
      </c>
      <c r="BI347" s="207">
        <f>IF(O347="nulová",K347,0)</f>
        <v>0</v>
      </c>
      <c r="BJ347" s="14" t="s">
        <v>81</v>
      </c>
      <c r="BK347" s="207">
        <f>ROUND(P347*H347,2)</f>
        <v>0</v>
      </c>
      <c r="BL347" s="14" t="s">
        <v>81</v>
      </c>
      <c r="BM347" s="206" t="s">
        <v>894</v>
      </c>
    </row>
    <row r="348" spans="1:65" s="2" customFormat="1" ht="19.5">
      <c r="A348" s="31"/>
      <c r="B348" s="32"/>
      <c r="C348" s="33"/>
      <c r="D348" s="208" t="s">
        <v>174</v>
      </c>
      <c r="E348" s="33"/>
      <c r="F348" s="209" t="s">
        <v>893</v>
      </c>
      <c r="G348" s="33"/>
      <c r="H348" s="33"/>
      <c r="I348" s="210"/>
      <c r="J348" s="210"/>
      <c r="K348" s="33"/>
      <c r="L348" s="33"/>
      <c r="M348" s="36"/>
      <c r="N348" s="211"/>
      <c r="O348" s="212"/>
      <c r="P348" s="68"/>
      <c r="Q348" s="68"/>
      <c r="R348" s="68"/>
      <c r="S348" s="68"/>
      <c r="T348" s="68"/>
      <c r="U348" s="68"/>
      <c r="V348" s="68"/>
      <c r="W348" s="68"/>
      <c r="X348" s="69"/>
      <c r="Y348" s="31"/>
      <c r="Z348" s="31"/>
      <c r="AA348" s="31"/>
      <c r="AB348" s="31"/>
      <c r="AC348" s="31"/>
      <c r="AD348" s="31"/>
      <c r="AE348" s="31"/>
      <c r="AT348" s="14" t="s">
        <v>174</v>
      </c>
      <c r="AU348" s="14" t="s">
        <v>81</v>
      </c>
    </row>
    <row r="349" spans="1:65" s="2" customFormat="1" ht="24.2" customHeight="1">
      <c r="A349" s="31"/>
      <c r="B349" s="32"/>
      <c r="C349" s="213" t="s">
        <v>895</v>
      </c>
      <c r="D349" s="213" t="s">
        <v>199</v>
      </c>
      <c r="E349" s="214" t="s">
        <v>896</v>
      </c>
      <c r="F349" s="215" t="s">
        <v>897</v>
      </c>
      <c r="G349" s="216" t="s">
        <v>202</v>
      </c>
      <c r="H349" s="217">
        <v>1</v>
      </c>
      <c r="I349" s="218"/>
      <c r="J349" s="219"/>
      <c r="K349" s="220">
        <f>ROUND(P349*H349,2)</f>
        <v>0</v>
      </c>
      <c r="L349" s="219"/>
      <c r="M349" s="221"/>
      <c r="N349" s="222" t="s">
        <v>1</v>
      </c>
      <c r="O349" s="202" t="s">
        <v>37</v>
      </c>
      <c r="P349" s="203">
        <f>I349+J349</f>
        <v>0</v>
      </c>
      <c r="Q349" s="203">
        <f>ROUND(I349*H349,2)</f>
        <v>0</v>
      </c>
      <c r="R349" s="203">
        <f>ROUND(J349*H349,2)</f>
        <v>0</v>
      </c>
      <c r="S349" s="68"/>
      <c r="T349" s="204">
        <f>S349*H349</f>
        <v>0</v>
      </c>
      <c r="U349" s="204">
        <v>0</v>
      </c>
      <c r="V349" s="204">
        <f>U349*H349</f>
        <v>0</v>
      </c>
      <c r="W349" s="204">
        <v>0</v>
      </c>
      <c r="X349" s="205">
        <f>W349*H349</f>
        <v>0</v>
      </c>
      <c r="Y349" s="31"/>
      <c r="Z349" s="31"/>
      <c r="AA349" s="31"/>
      <c r="AB349" s="31"/>
      <c r="AC349" s="31"/>
      <c r="AD349" s="31"/>
      <c r="AE349" s="31"/>
      <c r="AR349" s="206" t="s">
        <v>83</v>
      </c>
      <c r="AT349" s="206" t="s">
        <v>199</v>
      </c>
      <c r="AU349" s="206" t="s">
        <v>81</v>
      </c>
      <c r="AY349" s="14" t="s">
        <v>167</v>
      </c>
      <c r="BE349" s="207">
        <f>IF(O349="základní",K349,0)</f>
        <v>0</v>
      </c>
      <c r="BF349" s="207">
        <f>IF(O349="snížená",K349,0)</f>
        <v>0</v>
      </c>
      <c r="BG349" s="207">
        <f>IF(O349="zákl. přenesená",K349,0)</f>
        <v>0</v>
      </c>
      <c r="BH349" s="207">
        <f>IF(O349="sníž. přenesená",K349,0)</f>
        <v>0</v>
      </c>
      <c r="BI349" s="207">
        <f>IF(O349="nulová",K349,0)</f>
        <v>0</v>
      </c>
      <c r="BJ349" s="14" t="s">
        <v>81</v>
      </c>
      <c r="BK349" s="207">
        <f>ROUND(P349*H349,2)</f>
        <v>0</v>
      </c>
      <c r="BL349" s="14" t="s">
        <v>81</v>
      </c>
      <c r="BM349" s="206" t="s">
        <v>898</v>
      </c>
    </row>
    <row r="350" spans="1:65" s="2" customFormat="1" ht="19.5">
      <c r="A350" s="31"/>
      <c r="B350" s="32"/>
      <c r="C350" s="33"/>
      <c r="D350" s="208" t="s">
        <v>174</v>
      </c>
      <c r="E350" s="33"/>
      <c r="F350" s="209" t="s">
        <v>897</v>
      </c>
      <c r="G350" s="33"/>
      <c r="H350" s="33"/>
      <c r="I350" s="210"/>
      <c r="J350" s="210"/>
      <c r="K350" s="33"/>
      <c r="L350" s="33"/>
      <c r="M350" s="36"/>
      <c r="N350" s="211"/>
      <c r="O350" s="212"/>
      <c r="P350" s="68"/>
      <c r="Q350" s="68"/>
      <c r="R350" s="68"/>
      <c r="S350" s="68"/>
      <c r="T350" s="68"/>
      <c r="U350" s="68"/>
      <c r="V350" s="68"/>
      <c r="W350" s="68"/>
      <c r="X350" s="69"/>
      <c r="Y350" s="31"/>
      <c r="Z350" s="31"/>
      <c r="AA350" s="31"/>
      <c r="AB350" s="31"/>
      <c r="AC350" s="31"/>
      <c r="AD350" s="31"/>
      <c r="AE350" s="31"/>
      <c r="AT350" s="14" t="s">
        <v>174</v>
      </c>
      <c r="AU350" s="14" t="s">
        <v>81</v>
      </c>
    </row>
    <row r="351" spans="1:65" s="2" customFormat="1" ht="62.65" customHeight="1">
      <c r="A351" s="31"/>
      <c r="B351" s="32"/>
      <c r="C351" s="193" t="s">
        <v>899</v>
      </c>
      <c r="D351" s="193" t="s">
        <v>169</v>
      </c>
      <c r="E351" s="194" t="s">
        <v>900</v>
      </c>
      <c r="F351" s="195" t="s">
        <v>901</v>
      </c>
      <c r="G351" s="196" t="s">
        <v>202</v>
      </c>
      <c r="H351" s="197">
        <v>2</v>
      </c>
      <c r="I351" s="198"/>
      <c r="J351" s="198"/>
      <c r="K351" s="199">
        <f>ROUND(P351*H351,2)</f>
        <v>0</v>
      </c>
      <c r="L351" s="200"/>
      <c r="M351" s="36"/>
      <c r="N351" s="201" t="s">
        <v>1</v>
      </c>
      <c r="O351" s="202" t="s">
        <v>37</v>
      </c>
      <c r="P351" s="203">
        <f>I351+J351</f>
        <v>0</v>
      </c>
      <c r="Q351" s="203">
        <f>ROUND(I351*H351,2)</f>
        <v>0</v>
      </c>
      <c r="R351" s="203">
        <f>ROUND(J351*H351,2)</f>
        <v>0</v>
      </c>
      <c r="S351" s="68"/>
      <c r="T351" s="204">
        <f>S351*H351</f>
        <v>0</v>
      </c>
      <c r="U351" s="204">
        <v>0</v>
      </c>
      <c r="V351" s="204">
        <f>U351*H351</f>
        <v>0</v>
      </c>
      <c r="W351" s="204">
        <v>0</v>
      </c>
      <c r="X351" s="205">
        <f>W351*H351</f>
        <v>0</v>
      </c>
      <c r="Y351" s="31"/>
      <c r="Z351" s="31"/>
      <c r="AA351" s="31"/>
      <c r="AB351" s="31"/>
      <c r="AC351" s="31"/>
      <c r="AD351" s="31"/>
      <c r="AE351" s="31"/>
      <c r="AR351" s="206" t="s">
        <v>81</v>
      </c>
      <c r="AT351" s="206" t="s">
        <v>169</v>
      </c>
      <c r="AU351" s="206" t="s">
        <v>81</v>
      </c>
      <c r="AY351" s="14" t="s">
        <v>167</v>
      </c>
      <c r="BE351" s="207">
        <f>IF(O351="základní",K351,0)</f>
        <v>0</v>
      </c>
      <c r="BF351" s="207">
        <f>IF(O351="snížená",K351,0)</f>
        <v>0</v>
      </c>
      <c r="BG351" s="207">
        <f>IF(O351="zákl. přenesená",K351,0)</f>
        <v>0</v>
      </c>
      <c r="BH351" s="207">
        <f>IF(O351="sníž. přenesená",K351,0)</f>
        <v>0</v>
      </c>
      <c r="BI351" s="207">
        <f>IF(O351="nulová",K351,0)</f>
        <v>0</v>
      </c>
      <c r="BJ351" s="14" t="s">
        <v>81</v>
      </c>
      <c r="BK351" s="207">
        <f>ROUND(P351*H351,2)</f>
        <v>0</v>
      </c>
      <c r="BL351" s="14" t="s">
        <v>81</v>
      </c>
      <c r="BM351" s="206" t="s">
        <v>902</v>
      </c>
    </row>
    <row r="352" spans="1:65" s="2" customFormat="1" ht="136.5">
      <c r="A352" s="31"/>
      <c r="B352" s="32"/>
      <c r="C352" s="33"/>
      <c r="D352" s="208" t="s">
        <v>174</v>
      </c>
      <c r="E352" s="33"/>
      <c r="F352" s="209" t="s">
        <v>903</v>
      </c>
      <c r="G352" s="33"/>
      <c r="H352" s="33"/>
      <c r="I352" s="210"/>
      <c r="J352" s="210"/>
      <c r="K352" s="33"/>
      <c r="L352" s="33"/>
      <c r="M352" s="36"/>
      <c r="N352" s="211"/>
      <c r="O352" s="212"/>
      <c r="P352" s="68"/>
      <c r="Q352" s="68"/>
      <c r="R352" s="68"/>
      <c r="S352" s="68"/>
      <c r="T352" s="68"/>
      <c r="U352" s="68"/>
      <c r="V352" s="68"/>
      <c r="W352" s="68"/>
      <c r="X352" s="69"/>
      <c r="Y352" s="31"/>
      <c r="Z352" s="31"/>
      <c r="AA352" s="31"/>
      <c r="AB352" s="31"/>
      <c r="AC352" s="31"/>
      <c r="AD352" s="31"/>
      <c r="AE352" s="31"/>
      <c r="AT352" s="14" t="s">
        <v>174</v>
      </c>
      <c r="AU352" s="14" t="s">
        <v>81</v>
      </c>
    </row>
    <row r="353" spans="1:65" s="2" customFormat="1" ht="117">
      <c r="A353" s="31"/>
      <c r="B353" s="32"/>
      <c r="C353" s="33"/>
      <c r="D353" s="208" t="s">
        <v>512</v>
      </c>
      <c r="E353" s="33"/>
      <c r="F353" s="223" t="s">
        <v>513</v>
      </c>
      <c r="G353" s="33"/>
      <c r="H353" s="33"/>
      <c r="I353" s="210"/>
      <c r="J353" s="210"/>
      <c r="K353" s="33"/>
      <c r="L353" s="33"/>
      <c r="M353" s="36"/>
      <c r="N353" s="211"/>
      <c r="O353" s="212"/>
      <c r="P353" s="68"/>
      <c r="Q353" s="68"/>
      <c r="R353" s="68"/>
      <c r="S353" s="68"/>
      <c r="T353" s="68"/>
      <c r="U353" s="68"/>
      <c r="V353" s="68"/>
      <c r="W353" s="68"/>
      <c r="X353" s="69"/>
      <c r="Y353" s="31"/>
      <c r="Z353" s="31"/>
      <c r="AA353" s="31"/>
      <c r="AB353" s="31"/>
      <c r="AC353" s="31"/>
      <c r="AD353" s="31"/>
      <c r="AE353" s="31"/>
      <c r="AT353" s="14" t="s">
        <v>512</v>
      </c>
      <c r="AU353" s="14" t="s">
        <v>81</v>
      </c>
    </row>
    <row r="354" spans="1:65" s="2" customFormat="1" ht="62.65" customHeight="1">
      <c r="A354" s="31"/>
      <c r="B354" s="32"/>
      <c r="C354" s="193" t="s">
        <v>904</v>
      </c>
      <c r="D354" s="193" t="s">
        <v>169</v>
      </c>
      <c r="E354" s="194" t="s">
        <v>507</v>
      </c>
      <c r="F354" s="195" t="s">
        <v>508</v>
      </c>
      <c r="G354" s="196" t="s">
        <v>509</v>
      </c>
      <c r="H354" s="197">
        <v>4</v>
      </c>
      <c r="I354" s="198"/>
      <c r="J354" s="198"/>
      <c r="K354" s="199">
        <f>ROUND(P354*H354,2)</f>
        <v>0</v>
      </c>
      <c r="L354" s="200"/>
      <c r="M354" s="36"/>
      <c r="N354" s="201" t="s">
        <v>1</v>
      </c>
      <c r="O354" s="202" t="s">
        <v>37</v>
      </c>
      <c r="P354" s="203">
        <f>I354+J354</f>
        <v>0</v>
      </c>
      <c r="Q354" s="203">
        <f>ROUND(I354*H354,2)</f>
        <v>0</v>
      </c>
      <c r="R354" s="203">
        <f>ROUND(J354*H354,2)</f>
        <v>0</v>
      </c>
      <c r="S354" s="68"/>
      <c r="T354" s="204">
        <f>S354*H354</f>
        <v>0</v>
      </c>
      <c r="U354" s="204">
        <v>0</v>
      </c>
      <c r="V354" s="204">
        <f>U354*H354</f>
        <v>0</v>
      </c>
      <c r="W354" s="204">
        <v>0</v>
      </c>
      <c r="X354" s="205">
        <f>W354*H354</f>
        <v>0</v>
      </c>
      <c r="Y354" s="31"/>
      <c r="Z354" s="31"/>
      <c r="AA354" s="31"/>
      <c r="AB354" s="31"/>
      <c r="AC354" s="31"/>
      <c r="AD354" s="31"/>
      <c r="AE354" s="31"/>
      <c r="AR354" s="206" t="s">
        <v>81</v>
      </c>
      <c r="AT354" s="206" t="s">
        <v>169</v>
      </c>
      <c r="AU354" s="206" t="s">
        <v>81</v>
      </c>
      <c r="AY354" s="14" t="s">
        <v>167</v>
      </c>
      <c r="BE354" s="207">
        <f>IF(O354="základní",K354,0)</f>
        <v>0</v>
      </c>
      <c r="BF354" s="207">
        <f>IF(O354="snížená",K354,0)</f>
        <v>0</v>
      </c>
      <c r="BG354" s="207">
        <f>IF(O354="zákl. přenesená",K354,0)</f>
        <v>0</v>
      </c>
      <c r="BH354" s="207">
        <f>IF(O354="sníž. přenesená",K354,0)</f>
        <v>0</v>
      </c>
      <c r="BI354" s="207">
        <f>IF(O354="nulová",K354,0)</f>
        <v>0</v>
      </c>
      <c r="BJ354" s="14" t="s">
        <v>81</v>
      </c>
      <c r="BK354" s="207">
        <f>ROUND(P354*H354,2)</f>
        <v>0</v>
      </c>
      <c r="BL354" s="14" t="s">
        <v>81</v>
      </c>
      <c r="BM354" s="206" t="s">
        <v>905</v>
      </c>
    </row>
    <row r="355" spans="1:65" s="2" customFormat="1" ht="136.5">
      <c r="A355" s="31"/>
      <c r="B355" s="32"/>
      <c r="C355" s="33"/>
      <c r="D355" s="208" t="s">
        <v>174</v>
      </c>
      <c r="E355" s="33"/>
      <c r="F355" s="209" t="s">
        <v>511</v>
      </c>
      <c r="G355" s="33"/>
      <c r="H355" s="33"/>
      <c r="I355" s="210"/>
      <c r="J355" s="210"/>
      <c r="K355" s="33"/>
      <c r="L355" s="33"/>
      <c r="M355" s="36"/>
      <c r="N355" s="211"/>
      <c r="O355" s="212"/>
      <c r="P355" s="68"/>
      <c r="Q355" s="68"/>
      <c r="R355" s="68"/>
      <c r="S355" s="68"/>
      <c r="T355" s="68"/>
      <c r="U355" s="68"/>
      <c r="V355" s="68"/>
      <c r="W355" s="68"/>
      <c r="X355" s="69"/>
      <c r="Y355" s="31"/>
      <c r="Z355" s="31"/>
      <c r="AA355" s="31"/>
      <c r="AB355" s="31"/>
      <c r="AC355" s="31"/>
      <c r="AD355" s="31"/>
      <c r="AE355" s="31"/>
      <c r="AT355" s="14" t="s">
        <v>174</v>
      </c>
      <c r="AU355" s="14" t="s">
        <v>81</v>
      </c>
    </row>
    <row r="356" spans="1:65" s="2" customFormat="1" ht="117">
      <c r="A356" s="31"/>
      <c r="B356" s="32"/>
      <c r="C356" s="33"/>
      <c r="D356" s="208" t="s">
        <v>512</v>
      </c>
      <c r="E356" s="33"/>
      <c r="F356" s="223" t="s">
        <v>513</v>
      </c>
      <c r="G356" s="33"/>
      <c r="H356" s="33"/>
      <c r="I356" s="210"/>
      <c r="J356" s="210"/>
      <c r="K356" s="33"/>
      <c r="L356" s="33"/>
      <c r="M356" s="36"/>
      <c r="N356" s="211"/>
      <c r="O356" s="212"/>
      <c r="P356" s="68"/>
      <c r="Q356" s="68"/>
      <c r="R356" s="68"/>
      <c r="S356" s="68"/>
      <c r="T356" s="68"/>
      <c r="U356" s="68"/>
      <c r="V356" s="68"/>
      <c r="W356" s="68"/>
      <c r="X356" s="69"/>
      <c r="Y356" s="31"/>
      <c r="Z356" s="31"/>
      <c r="AA356" s="31"/>
      <c r="AB356" s="31"/>
      <c r="AC356" s="31"/>
      <c r="AD356" s="31"/>
      <c r="AE356" s="31"/>
      <c r="AT356" s="14" t="s">
        <v>512</v>
      </c>
      <c r="AU356" s="14" t="s">
        <v>81</v>
      </c>
    </row>
    <row r="357" spans="1:65" s="2" customFormat="1" ht="24.2" customHeight="1">
      <c r="A357" s="31"/>
      <c r="B357" s="32"/>
      <c r="C357" s="193" t="s">
        <v>906</v>
      </c>
      <c r="D357" s="193" t="s">
        <v>169</v>
      </c>
      <c r="E357" s="194" t="s">
        <v>907</v>
      </c>
      <c r="F357" s="195" t="s">
        <v>908</v>
      </c>
      <c r="G357" s="196" t="s">
        <v>202</v>
      </c>
      <c r="H357" s="197">
        <v>2</v>
      </c>
      <c r="I357" s="198"/>
      <c r="J357" s="198"/>
      <c r="K357" s="199">
        <f>ROUND(P357*H357,2)</f>
        <v>0</v>
      </c>
      <c r="L357" s="200"/>
      <c r="M357" s="36"/>
      <c r="N357" s="201" t="s">
        <v>1</v>
      </c>
      <c r="O357" s="202" t="s">
        <v>37</v>
      </c>
      <c r="P357" s="203">
        <f>I357+J357</f>
        <v>0</v>
      </c>
      <c r="Q357" s="203">
        <f>ROUND(I357*H357,2)</f>
        <v>0</v>
      </c>
      <c r="R357" s="203">
        <f>ROUND(J357*H357,2)</f>
        <v>0</v>
      </c>
      <c r="S357" s="68"/>
      <c r="T357" s="204">
        <f>S357*H357</f>
        <v>0</v>
      </c>
      <c r="U357" s="204">
        <v>0</v>
      </c>
      <c r="V357" s="204">
        <f>U357*H357</f>
        <v>0</v>
      </c>
      <c r="W357" s="204">
        <v>0</v>
      </c>
      <c r="X357" s="205">
        <f>W357*H357</f>
        <v>0</v>
      </c>
      <c r="Y357" s="31"/>
      <c r="Z357" s="31"/>
      <c r="AA357" s="31"/>
      <c r="AB357" s="31"/>
      <c r="AC357" s="31"/>
      <c r="AD357" s="31"/>
      <c r="AE357" s="31"/>
      <c r="AR357" s="206" t="s">
        <v>81</v>
      </c>
      <c r="AT357" s="206" t="s">
        <v>169</v>
      </c>
      <c r="AU357" s="206" t="s">
        <v>81</v>
      </c>
      <c r="AY357" s="14" t="s">
        <v>167</v>
      </c>
      <c r="BE357" s="207">
        <f>IF(O357="základní",K357,0)</f>
        <v>0</v>
      </c>
      <c r="BF357" s="207">
        <f>IF(O357="snížená",K357,0)</f>
        <v>0</v>
      </c>
      <c r="BG357" s="207">
        <f>IF(O357="zákl. přenesená",K357,0)</f>
        <v>0</v>
      </c>
      <c r="BH357" s="207">
        <f>IF(O357="sníž. přenesená",K357,0)</f>
        <v>0</v>
      </c>
      <c r="BI357" s="207">
        <f>IF(O357="nulová",K357,0)</f>
        <v>0</v>
      </c>
      <c r="BJ357" s="14" t="s">
        <v>81</v>
      </c>
      <c r="BK357" s="207">
        <f>ROUND(P357*H357,2)</f>
        <v>0</v>
      </c>
      <c r="BL357" s="14" t="s">
        <v>81</v>
      </c>
      <c r="BM357" s="206" t="s">
        <v>909</v>
      </c>
    </row>
    <row r="358" spans="1:65" s="2" customFormat="1" ht="48.75">
      <c r="A358" s="31"/>
      <c r="B358" s="32"/>
      <c r="C358" s="33"/>
      <c r="D358" s="208" t="s">
        <v>174</v>
      </c>
      <c r="E358" s="33"/>
      <c r="F358" s="209" t="s">
        <v>910</v>
      </c>
      <c r="G358" s="33"/>
      <c r="H358" s="33"/>
      <c r="I358" s="210"/>
      <c r="J358" s="210"/>
      <c r="K358" s="33"/>
      <c r="L358" s="33"/>
      <c r="M358" s="36"/>
      <c r="N358" s="211"/>
      <c r="O358" s="212"/>
      <c r="P358" s="68"/>
      <c r="Q358" s="68"/>
      <c r="R358" s="68"/>
      <c r="S358" s="68"/>
      <c r="T358" s="68"/>
      <c r="U358" s="68"/>
      <c r="V358" s="68"/>
      <c r="W358" s="68"/>
      <c r="X358" s="69"/>
      <c r="Y358" s="31"/>
      <c r="Z358" s="31"/>
      <c r="AA358" s="31"/>
      <c r="AB358" s="31"/>
      <c r="AC358" s="31"/>
      <c r="AD358" s="31"/>
      <c r="AE358" s="31"/>
      <c r="AT358" s="14" t="s">
        <v>174</v>
      </c>
      <c r="AU358" s="14" t="s">
        <v>81</v>
      </c>
    </row>
    <row r="359" spans="1:65" s="2" customFormat="1" ht="48.75">
      <c r="A359" s="31"/>
      <c r="B359" s="32"/>
      <c r="C359" s="33"/>
      <c r="D359" s="208" t="s">
        <v>512</v>
      </c>
      <c r="E359" s="33"/>
      <c r="F359" s="223" t="s">
        <v>911</v>
      </c>
      <c r="G359" s="33"/>
      <c r="H359" s="33"/>
      <c r="I359" s="210"/>
      <c r="J359" s="210"/>
      <c r="K359" s="33"/>
      <c r="L359" s="33"/>
      <c r="M359" s="36"/>
      <c r="N359" s="211"/>
      <c r="O359" s="212"/>
      <c r="P359" s="68"/>
      <c r="Q359" s="68"/>
      <c r="R359" s="68"/>
      <c r="S359" s="68"/>
      <c r="T359" s="68"/>
      <c r="U359" s="68"/>
      <c r="V359" s="68"/>
      <c r="W359" s="68"/>
      <c r="X359" s="69"/>
      <c r="Y359" s="31"/>
      <c r="Z359" s="31"/>
      <c r="AA359" s="31"/>
      <c r="AB359" s="31"/>
      <c r="AC359" s="31"/>
      <c r="AD359" s="31"/>
      <c r="AE359" s="31"/>
      <c r="AT359" s="14" t="s">
        <v>512</v>
      </c>
      <c r="AU359" s="14" t="s">
        <v>81</v>
      </c>
    </row>
    <row r="360" spans="1:65" s="2" customFormat="1" ht="24.2" customHeight="1">
      <c r="A360" s="31"/>
      <c r="B360" s="32"/>
      <c r="C360" s="193" t="s">
        <v>912</v>
      </c>
      <c r="D360" s="193" t="s">
        <v>169</v>
      </c>
      <c r="E360" s="194" t="s">
        <v>521</v>
      </c>
      <c r="F360" s="195" t="s">
        <v>522</v>
      </c>
      <c r="G360" s="196" t="s">
        <v>509</v>
      </c>
      <c r="H360" s="197">
        <v>4</v>
      </c>
      <c r="I360" s="198"/>
      <c r="J360" s="198"/>
      <c r="K360" s="199">
        <f>ROUND(P360*H360,2)</f>
        <v>0</v>
      </c>
      <c r="L360" s="200"/>
      <c r="M360" s="36"/>
      <c r="N360" s="201" t="s">
        <v>1</v>
      </c>
      <c r="O360" s="202" t="s">
        <v>37</v>
      </c>
      <c r="P360" s="203">
        <f>I360+J360</f>
        <v>0</v>
      </c>
      <c r="Q360" s="203">
        <f>ROUND(I360*H360,2)</f>
        <v>0</v>
      </c>
      <c r="R360" s="203">
        <f>ROUND(J360*H360,2)</f>
        <v>0</v>
      </c>
      <c r="S360" s="68"/>
      <c r="T360" s="204">
        <f>S360*H360</f>
        <v>0</v>
      </c>
      <c r="U360" s="204">
        <v>0</v>
      </c>
      <c r="V360" s="204">
        <f>U360*H360</f>
        <v>0</v>
      </c>
      <c r="W360" s="204">
        <v>0</v>
      </c>
      <c r="X360" s="205">
        <f>W360*H360</f>
        <v>0</v>
      </c>
      <c r="Y360" s="31"/>
      <c r="Z360" s="31"/>
      <c r="AA360" s="31"/>
      <c r="AB360" s="31"/>
      <c r="AC360" s="31"/>
      <c r="AD360" s="31"/>
      <c r="AE360" s="31"/>
      <c r="AR360" s="206" t="s">
        <v>81</v>
      </c>
      <c r="AT360" s="206" t="s">
        <v>169</v>
      </c>
      <c r="AU360" s="206" t="s">
        <v>81</v>
      </c>
      <c r="AY360" s="14" t="s">
        <v>167</v>
      </c>
      <c r="BE360" s="207">
        <f>IF(O360="základní",K360,0)</f>
        <v>0</v>
      </c>
      <c r="BF360" s="207">
        <f>IF(O360="snížená",K360,0)</f>
        <v>0</v>
      </c>
      <c r="BG360" s="207">
        <f>IF(O360="zákl. přenesená",K360,0)</f>
        <v>0</v>
      </c>
      <c r="BH360" s="207">
        <f>IF(O360="sníž. přenesená",K360,0)</f>
        <v>0</v>
      </c>
      <c r="BI360" s="207">
        <f>IF(O360="nulová",K360,0)</f>
        <v>0</v>
      </c>
      <c r="BJ360" s="14" t="s">
        <v>81</v>
      </c>
      <c r="BK360" s="207">
        <f>ROUND(P360*H360,2)</f>
        <v>0</v>
      </c>
      <c r="BL360" s="14" t="s">
        <v>81</v>
      </c>
      <c r="BM360" s="206" t="s">
        <v>913</v>
      </c>
    </row>
    <row r="361" spans="1:65" s="2" customFormat="1" ht="58.5">
      <c r="A361" s="31"/>
      <c r="B361" s="32"/>
      <c r="C361" s="33"/>
      <c r="D361" s="208" t="s">
        <v>174</v>
      </c>
      <c r="E361" s="33"/>
      <c r="F361" s="209" t="s">
        <v>524</v>
      </c>
      <c r="G361" s="33"/>
      <c r="H361" s="33"/>
      <c r="I361" s="210"/>
      <c r="J361" s="210"/>
      <c r="K361" s="33"/>
      <c r="L361" s="33"/>
      <c r="M361" s="36"/>
      <c r="N361" s="211"/>
      <c r="O361" s="212"/>
      <c r="P361" s="68"/>
      <c r="Q361" s="68"/>
      <c r="R361" s="68"/>
      <c r="S361" s="68"/>
      <c r="T361" s="68"/>
      <c r="U361" s="68"/>
      <c r="V361" s="68"/>
      <c r="W361" s="68"/>
      <c r="X361" s="69"/>
      <c r="Y361" s="31"/>
      <c r="Z361" s="31"/>
      <c r="AA361" s="31"/>
      <c r="AB361" s="31"/>
      <c r="AC361" s="31"/>
      <c r="AD361" s="31"/>
      <c r="AE361" s="31"/>
      <c r="AT361" s="14" t="s">
        <v>174</v>
      </c>
      <c r="AU361" s="14" t="s">
        <v>81</v>
      </c>
    </row>
    <row r="362" spans="1:65" s="2" customFormat="1" ht="58.5">
      <c r="A362" s="31"/>
      <c r="B362" s="32"/>
      <c r="C362" s="33"/>
      <c r="D362" s="208" t="s">
        <v>512</v>
      </c>
      <c r="E362" s="33"/>
      <c r="F362" s="223" t="s">
        <v>525</v>
      </c>
      <c r="G362" s="33"/>
      <c r="H362" s="33"/>
      <c r="I362" s="210"/>
      <c r="J362" s="210"/>
      <c r="K362" s="33"/>
      <c r="L362" s="33"/>
      <c r="M362" s="36"/>
      <c r="N362" s="211"/>
      <c r="O362" s="212"/>
      <c r="P362" s="68"/>
      <c r="Q362" s="68"/>
      <c r="R362" s="68"/>
      <c r="S362" s="68"/>
      <c r="T362" s="68"/>
      <c r="U362" s="68"/>
      <c r="V362" s="68"/>
      <c r="W362" s="68"/>
      <c r="X362" s="69"/>
      <c r="Y362" s="31"/>
      <c r="Z362" s="31"/>
      <c r="AA362" s="31"/>
      <c r="AB362" s="31"/>
      <c r="AC362" s="31"/>
      <c r="AD362" s="31"/>
      <c r="AE362" s="31"/>
      <c r="AT362" s="14" t="s">
        <v>512</v>
      </c>
      <c r="AU362" s="14" t="s">
        <v>81</v>
      </c>
    </row>
    <row r="363" spans="1:65" s="2" customFormat="1" ht="14.45" customHeight="1">
      <c r="A363" s="31"/>
      <c r="B363" s="32"/>
      <c r="C363" s="193" t="s">
        <v>914</v>
      </c>
      <c r="D363" s="193" t="s">
        <v>169</v>
      </c>
      <c r="E363" s="194" t="s">
        <v>915</v>
      </c>
      <c r="F363" s="195" t="s">
        <v>916</v>
      </c>
      <c r="G363" s="196" t="s">
        <v>509</v>
      </c>
      <c r="H363" s="197">
        <v>2</v>
      </c>
      <c r="I363" s="198"/>
      <c r="J363" s="198"/>
      <c r="K363" s="199">
        <f>ROUND(P363*H363,2)</f>
        <v>0</v>
      </c>
      <c r="L363" s="200"/>
      <c r="M363" s="36"/>
      <c r="N363" s="201" t="s">
        <v>1</v>
      </c>
      <c r="O363" s="202" t="s">
        <v>37</v>
      </c>
      <c r="P363" s="203">
        <f>I363+J363</f>
        <v>0</v>
      </c>
      <c r="Q363" s="203">
        <f>ROUND(I363*H363,2)</f>
        <v>0</v>
      </c>
      <c r="R363" s="203">
        <f>ROUND(J363*H363,2)</f>
        <v>0</v>
      </c>
      <c r="S363" s="68"/>
      <c r="T363" s="204">
        <f>S363*H363</f>
        <v>0</v>
      </c>
      <c r="U363" s="204">
        <v>0</v>
      </c>
      <c r="V363" s="204">
        <f>U363*H363</f>
        <v>0</v>
      </c>
      <c r="W363" s="204">
        <v>0</v>
      </c>
      <c r="X363" s="205">
        <f>W363*H363</f>
        <v>0</v>
      </c>
      <c r="Y363" s="31"/>
      <c r="Z363" s="31"/>
      <c r="AA363" s="31"/>
      <c r="AB363" s="31"/>
      <c r="AC363" s="31"/>
      <c r="AD363" s="31"/>
      <c r="AE363" s="31"/>
      <c r="AR363" s="206" t="s">
        <v>81</v>
      </c>
      <c r="AT363" s="206" t="s">
        <v>169</v>
      </c>
      <c r="AU363" s="206" t="s">
        <v>81</v>
      </c>
      <c r="AY363" s="14" t="s">
        <v>167</v>
      </c>
      <c r="BE363" s="207">
        <f>IF(O363="základní",K363,0)</f>
        <v>0</v>
      </c>
      <c r="BF363" s="207">
        <f>IF(O363="snížená",K363,0)</f>
        <v>0</v>
      </c>
      <c r="BG363" s="207">
        <f>IF(O363="zákl. přenesená",K363,0)</f>
        <v>0</v>
      </c>
      <c r="BH363" s="207">
        <f>IF(O363="sníž. přenesená",K363,0)</f>
        <v>0</v>
      </c>
      <c r="BI363" s="207">
        <f>IF(O363="nulová",K363,0)</f>
        <v>0</v>
      </c>
      <c r="BJ363" s="14" t="s">
        <v>81</v>
      </c>
      <c r="BK363" s="207">
        <f>ROUND(P363*H363,2)</f>
        <v>0</v>
      </c>
      <c r="BL363" s="14" t="s">
        <v>81</v>
      </c>
      <c r="BM363" s="206" t="s">
        <v>917</v>
      </c>
    </row>
    <row r="364" spans="1:65" s="2" customFormat="1" ht="58.5">
      <c r="A364" s="31"/>
      <c r="B364" s="32"/>
      <c r="C364" s="33"/>
      <c r="D364" s="208" t="s">
        <v>174</v>
      </c>
      <c r="E364" s="33"/>
      <c r="F364" s="209" t="s">
        <v>918</v>
      </c>
      <c r="G364" s="33"/>
      <c r="H364" s="33"/>
      <c r="I364" s="210"/>
      <c r="J364" s="210"/>
      <c r="K364" s="33"/>
      <c r="L364" s="33"/>
      <c r="M364" s="36"/>
      <c r="N364" s="211"/>
      <c r="O364" s="212"/>
      <c r="P364" s="68"/>
      <c r="Q364" s="68"/>
      <c r="R364" s="68"/>
      <c r="S364" s="68"/>
      <c r="T364" s="68"/>
      <c r="U364" s="68"/>
      <c r="V364" s="68"/>
      <c r="W364" s="68"/>
      <c r="X364" s="69"/>
      <c r="Y364" s="31"/>
      <c r="Z364" s="31"/>
      <c r="AA364" s="31"/>
      <c r="AB364" s="31"/>
      <c r="AC364" s="31"/>
      <c r="AD364" s="31"/>
      <c r="AE364" s="31"/>
      <c r="AT364" s="14" t="s">
        <v>174</v>
      </c>
      <c r="AU364" s="14" t="s">
        <v>81</v>
      </c>
    </row>
    <row r="365" spans="1:65" s="2" customFormat="1" ht="58.5">
      <c r="A365" s="31"/>
      <c r="B365" s="32"/>
      <c r="C365" s="33"/>
      <c r="D365" s="208" t="s">
        <v>512</v>
      </c>
      <c r="E365" s="33"/>
      <c r="F365" s="223" t="s">
        <v>525</v>
      </c>
      <c r="G365" s="33"/>
      <c r="H365" s="33"/>
      <c r="I365" s="210"/>
      <c r="J365" s="210"/>
      <c r="K365" s="33"/>
      <c r="L365" s="33"/>
      <c r="M365" s="36"/>
      <c r="N365" s="224"/>
      <c r="O365" s="225"/>
      <c r="P365" s="226"/>
      <c r="Q365" s="226"/>
      <c r="R365" s="226"/>
      <c r="S365" s="226"/>
      <c r="T365" s="226"/>
      <c r="U365" s="226"/>
      <c r="V365" s="226"/>
      <c r="W365" s="226"/>
      <c r="X365" s="227"/>
      <c r="Y365" s="31"/>
      <c r="Z365" s="31"/>
      <c r="AA365" s="31"/>
      <c r="AB365" s="31"/>
      <c r="AC365" s="31"/>
      <c r="AD365" s="31"/>
      <c r="AE365" s="31"/>
      <c r="AT365" s="14" t="s">
        <v>512</v>
      </c>
      <c r="AU365" s="14" t="s">
        <v>81</v>
      </c>
    </row>
    <row r="366" spans="1:65" s="2" customFormat="1" ht="6.95" customHeight="1">
      <c r="A366" s="31"/>
      <c r="B366" s="51"/>
      <c r="C366" s="52"/>
      <c r="D366" s="52"/>
      <c r="E366" s="52"/>
      <c r="F366" s="52"/>
      <c r="G366" s="52"/>
      <c r="H366" s="52"/>
      <c r="I366" s="52"/>
      <c r="J366" s="52"/>
      <c r="K366" s="52"/>
      <c r="L366" s="52"/>
      <c r="M366" s="36"/>
      <c r="N366" s="31"/>
      <c r="P366" s="31"/>
      <c r="Q366" s="31"/>
      <c r="R366" s="31"/>
      <c r="S366" s="31"/>
      <c r="T366" s="31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</row>
  </sheetData>
  <sheetProtection algorithmName="SHA-512" hashValue="d8kmCfawvrtAINnaFy8qbhZt/UF5WVvQXVE2RD7GqpAVgf/dq7ftChrDeuyzj6FEfHtA+aok1SgsSghjthUHSQ==" saltValue="PQMKHQRC0Nl2LqeigMFEyWDuKBySEU1D0nWY5cGuLaqeok7d9l5FWx7uqndWvVBFqep3sHCc2fVDFsFQ9Px75g==" spinCount="100000" sheet="1" objects="1" scenarios="1" formatColumns="0" formatRows="0" autoFilter="0"/>
  <autoFilter ref="C122:L365"/>
  <mergeCells count="12">
    <mergeCell ref="E115:H115"/>
    <mergeCell ref="M2:Z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T2" s="14" t="s">
        <v>99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7"/>
      <c r="AT3" s="14" t="s">
        <v>83</v>
      </c>
    </row>
    <row r="4" spans="1:46" s="1" customFormat="1" ht="24.95" customHeight="1">
      <c r="B4" s="17"/>
      <c r="D4" s="116" t="s">
        <v>131</v>
      </c>
      <c r="M4" s="17"/>
      <c r="N4" s="117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18" t="s">
        <v>17</v>
      </c>
      <c r="M6" s="17"/>
    </row>
    <row r="7" spans="1:46" s="1" customFormat="1" ht="23.25" customHeight="1">
      <c r="B7" s="17"/>
      <c r="E7" s="274" t="str">
        <f>'Rekapitulace stavby'!K6</f>
        <v>Oprava PZS na trati Staré Město u UH - Vlárský průsmyk a Kojetín - Valašské Meziříčí</v>
      </c>
      <c r="F7" s="275"/>
      <c r="G7" s="275"/>
      <c r="H7" s="275"/>
      <c r="M7" s="17"/>
    </row>
    <row r="8" spans="1:46" s="1" customFormat="1" ht="12" customHeight="1">
      <c r="B8" s="17"/>
      <c r="D8" s="118" t="s">
        <v>132</v>
      </c>
      <c r="M8" s="17"/>
    </row>
    <row r="9" spans="1:46" s="2" customFormat="1" ht="23.25" customHeight="1">
      <c r="A9" s="31"/>
      <c r="B9" s="36"/>
      <c r="C9" s="31"/>
      <c r="D9" s="31"/>
      <c r="E9" s="274" t="s">
        <v>590</v>
      </c>
      <c r="F9" s="276"/>
      <c r="G9" s="276"/>
      <c r="H9" s="276"/>
      <c r="I9" s="31"/>
      <c r="J9" s="31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8" t="s">
        <v>134</v>
      </c>
      <c r="E10" s="31"/>
      <c r="F10" s="31"/>
      <c r="G10" s="31"/>
      <c r="H10" s="31"/>
      <c r="I10" s="31"/>
      <c r="J10" s="31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7" t="s">
        <v>919</v>
      </c>
      <c r="F11" s="276"/>
      <c r="G11" s="276"/>
      <c r="H11" s="276"/>
      <c r="I11" s="31"/>
      <c r="J11" s="31"/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8" t="s">
        <v>19</v>
      </c>
      <c r="E13" s="31"/>
      <c r="F13" s="109" t="s">
        <v>1</v>
      </c>
      <c r="G13" s="31"/>
      <c r="H13" s="31"/>
      <c r="I13" s="118" t="s">
        <v>20</v>
      </c>
      <c r="J13" s="109" t="s">
        <v>1</v>
      </c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21</v>
      </c>
      <c r="E14" s="31"/>
      <c r="F14" s="109" t="s">
        <v>22</v>
      </c>
      <c r="G14" s="31"/>
      <c r="H14" s="31"/>
      <c r="I14" s="118" t="s">
        <v>23</v>
      </c>
      <c r="J14" s="119">
        <f>'Rekapitulace stavby'!AN8</f>
        <v>0</v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24</v>
      </c>
      <c r="E16" s="31"/>
      <c r="F16" s="31"/>
      <c r="G16" s="31"/>
      <c r="H16" s="31"/>
      <c r="I16" s="118" t="s">
        <v>25</v>
      </c>
      <c r="J16" s="109" t="str">
        <f>IF('Rekapitulace stavby'!AN10="","",'Rekapitulace stavby'!AN10)</f>
        <v/>
      </c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9" t="str">
        <f>IF('Rekapitulace stavby'!E11="","",'Rekapitulace stavby'!E11)</f>
        <v xml:space="preserve"> </v>
      </c>
      <c r="F17" s="31"/>
      <c r="G17" s="31"/>
      <c r="H17" s="31"/>
      <c r="I17" s="118" t="s">
        <v>26</v>
      </c>
      <c r="J17" s="109" t="str">
        <f>IF('Rekapitulace stavby'!AN11="","",'Rekapitulace stavby'!AN11)</f>
        <v/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8" t="s">
        <v>27</v>
      </c>
      <c r="E19" s="31"/>
      <c r="F19" s="31"/>
      <c r="G19" s="31"/>
      <c r="H19" s="31"/>
      <c r="I19" s="118" t="s">
        <v>25</v>
      </c>
      <c r="J19" s="27" t="str">
        <f>'Rekapitulace stavby'!AN13</f>
        <v>Vyplň údaj</v>
      </c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8" t="str">
        <f>'Rekapitulace stavby'!E14</f>
        <v>Vyplň údaj</v>
      </c>
      <c r="F20" s="279"/>
      <c r="G20" s="279"/>
      <c r="H20" s="279"/>
      <c r="I20" s="118" t="s">
        <v>26</v>
      </c>
      <c r="J20" s="27" t="str">
        <f>'Rekapitulace stavby'!AN14</f>
        <v>Vyplň údaj</v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8" t="s">
        <v>29</v>
      </c>
      <c r="E22" s="31"/>
      <c r="F22" s="31"/>
      <c r="G22" s="31"/>
      <c r="H22" s="31"/>
      <c r="I22" s="118" t="s">
        <v>25</v>
      </c>
      <c r="J22" s="109" t="str">
        <f>IF('Rekapitulace stavby'!AN16="","",'Rekapitulace stavby'!AN16)</f>
        <v/>
      </c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9" t="str">
        <f>IF('Rekapitulace stavby'!E17="","",'Rekapitulace stavby'!E17)</f>
        <v xml:space="preserve"> </v>
      </c>
      <c r="F23" s="31"/>
      <c r="G23" s="31"/>
      <c r="H23" s="31"/>
      <c r="I23" s="118" t="s">
        <v>26</v>
      </c>
      <c r="J23" s="109" t="str">
        <f>IF('Rekapitulace stavby'!AN17="","",'Rekapitulace stavby'!AN17)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8" t="s">
        <v>30</v>
      </c>
      <c r="E25" s="31"/>
      <c r="F25" s="31"/>
      <c r="G25" s="31"/>
      <c r="H25" s="31"/>
      <c r="I25" s="118" t="s">
        <v>25</v>
      </c>
      <c r="J25" s="109" t="str">
        <f>IF('Rekapitulace stavby'!AN19="","",'Rekapitulace stavby'!AN19)</f>
        <v/>
      </c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9" t="str">
        <f>IF('Rekapitulace stavby'!E20="","",'Rekapitulace stavby'!E20)</f>
        <v xml:space="preserve"> </v>
      </c>
      <c r="F26" s="31"/>
      <c r="G26" s="31"/>
      <c r="H26" s="31"/>
      <c r="I26" s="118" t="s">
        <v>26</v>
      </c>
      <c r="J26" s="109" t="str">
        <f>IF('Rekapitulace stavby'!AN20="","",'Rekapitulace stavby'!AN20)</f>
        <v/>
      </c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8" t="s">
        <v>31</v>
      </c>
      <c r="E28" s="31"/>
      <c r="F28" s="31"/>
      <c r="G28" s="31"/>
      <c r="H28" s="31"/>
      <c r="I28" s="31"/>
      <c r="J28" s="31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0"/>
      <c r="B29" s="121"/>
      <c r="C29" s="120"/>
      <c r="D29" s="120"/>
      <c r="E29" s="280" t="s">
        <v>1</v>
      </c>
      <c r="F29" s="280"/>
      <c r="G29" s="280"/>
      <c r="H29" s="280"/>
      <c r="I29" s="120"/>
      <c r="J29" s="120"/>
      <c r="K29" s="120"/>
      <c r="L29" s="120"/>
      <c r="M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3"/>
      <c r="E31" s="123"/>
      <c r="F31" s="123"/>
      <c r="G31" s="123"/>
      <c r="H31" s="123"/>
      <c r="I31" s="123"/>
      <c r="J31" s="123"/>
      <c r="K31" s="123"/>
      <c r="L31" s="123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2.75">
      <c r="A32" s="31"/>
      <c r="B32" s="36"/>
      <c r="C32" s="31"/>
      <c r="D32" s="31"/>
      <c r="E32" s="118" t="s">
        <v>136</v>
      </c>
      <c r="F32" s="31"/>
      <c r="G32" s="31"/>
      <c r="H32" s="31"/>
      <c r="I32" s="31"/>
      <c r="J32" s="31"/>
      <c r="K32" s="124">
        <f>I98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2.75">
      <c r="A33" s="31"/>
      <c r="B33" s="36"/>
      <c r="C33" s="31"/>
      <c r="D33" s="31"/>
      <c r="E33" s="118" t="s">
        <v>137</v>
      </c>
      <c r="F33" s="31"/>
      <c r="G33" s="31"/>
      <c r="H33" s="31"/>
      <c r="I33" s="31"/>
      <c r="J33" s="31"/>
      <c r="K33" s="124">
        <f>J98</f>
        <v>0</v>
      </c>
      <c r="L33" s="3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5" t="s">
        <v>32</v>
      </c>
      <c r="E34" s="31"/>
      <c r="F34" s="31"/>
      <c r="G34" s="31"/>
      <c r="H34" s="31"/>
      <c r="I34" s="31"/>
      <c r="J34" s="31"/>
      <c r="K34" s="126">
        <f>ROUND(K127, 2)</f>
        <v>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3"/>
      <c r="E35" s="123"/>
      <c r="F35" s="123"/>
      <c r="G35" s="123"/>
      <c r="H35" s="123"/>
      <c r="I35" s="123"/>
      <c r="J35" s="123"/>
      <c r="K35" s="123"/>
      <c r="L35" s="123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27" t="s">
        <v>34</v>
      </c>
      <c r="G36" s="31"/>
      <c r="H36" s="31"/>
      <c r="I36" s="127" t="s">
        <v>33</v>
      </c>
      <c r="J36" s="31"/>
      <c r="K36" s="127" t="s">
        <v>35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28" t="s">
        <v>36</v>
      </c>
      <c r="E37" s="118" t="s">
        <v>37</v>
      </c>
      <c r="F37" s="124">
        <f>ROUND((SUM(BE127:BE165)),  2)</f>
        <v>0</v>
      </c>
      <c r="G37" s="31"/>
      <c r="H37" s="31"/>
      <c r="I37" s="129">
        <v>0.21</v>
      </c>
      <c r="J37" s="31"/>
      <c r="K37" s="124">
        <f>ROUND(((SUM(BE127:BE165))*I37),  2)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8" t="s">
        <v>38</v>
      </c>
      <c r="F38" s="124">
        <f>ROUND((SUM(BF127:BF165)),  2)</f>
        <v>0</v>
      </c>
      <c r="G38" s="31"/>
      <c r="H38" s="31"/>
      <c r="I38" s="129">
        <v>0.15</v>
      </c>
      <c r="J38" s="31"/>
      <c r="K38" s="124">
        <f>ROUND(((SUM(BF127:BF165))*I38),  2)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39</v>
      </c>
      <c r="F39" s="124">
        <f>ROUND((SUM(BG127:BG165)),  2)</f>
        <v>0</v>
      </c>
      <c r="G39" s="31"/>
      <c r="H39" s="31"/>
      <c r="I39" s="129">
        <v>0.21</v>
      </c>
      <c r="J39" s="31"/>
      <c r="K39" s="124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8" t="s">
        <v>40</v>
      </c>
      <c r="F40" s="124">
        <f>ROUND((SUM(BH127:BH165)),  2)</f>
        <v>0</v>
      </c>
      <c r="G40" s="31"/>
      <c r="H40" s="31"/>
      <c r="I40" s="129">
        <v>0.15</v>
      </c>
      <c r="J40" s="31"/>
      <c r="K40" s="124">
        <f>0</f>
        <v>0</v>
      </c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8" t="s">
        <v>41</v>
      </c>
      <c r="F41" s="124">
        <f>ROUND((SUM(BI127:BI165)),  2)</f>
        <v>0</v>
      </c>
      <c r="G41" s="31"/>
      <c r="H41" s="31"/>
      <c r="I41" s="129">
        <v>0</v>
      </c>
      <c r="J41" s="31"/>
      <c r="K41" s="124">
        <f>0</f>
        <v>0</v>
      </c>
      <c r="L41" s="31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0"/>
      <c r="D43" s="131" t="s">
        <v>42</v>
      </c>
      <c r="E43" s="132"/>
      <c r="F43" s="132"/>
      <c r="G43" s="133" t="s">
        <v>43</v>
      </c>
      <c r="H43" s="134" t="s">
        <v>44</v>
      </c>
      <c r="I43" s="132"/>
      <c r="J43" s="132"/>
      <c r="K43" s="135">
        <f>SUM(K34:K41)</f>
        <v>0</v>
      </c>
      <c r="L43" s="136"/>
      <c r="M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8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138"/>
      <c r="M50" s="48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1"/>
      <c r="B61" s="36"/>
      <c r="C61" s="31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140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1"/>
      <c r="B65" s="36"/>
      <c r="C65" s="31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143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1"/>
      <c r="B76" s="36"/>
      <c r="C76" s="31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140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138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17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3.25" customHeight="1">
      <c r="A85" s="31"/>
      <c r="B85" s="32"/>
      <c r="C85" s="33"/>
      <c r="D85" s="33"/>
      <c r="E85" s="281" t="str">
        <f>E7</f>
        <v>Oprava PZS na trati Staré Město u UH - Vlárský průsmyk a Kojetín - Valašské Meziříčí</v>
      </c>
      <c r="F85" s="282"/>
      <c r="G85" s="282"/>
      <c r="H85" s="282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132</v>
      </c>
      <c r="D86" s="19"/>
      <c r="E86" s="19"/>
      <c r="F86" s="19"/>
      <c r="G86" s="19"/>
      <c r="H86" s="19"/>
      <c r="I86" s="19"/>
      <c r="J86" s="19"/>
      <c r="K86" s="19"/>
      <c r="L86" s="19"/>
      <c r="M86" s="17"/>
    </row>
    <row r="87" spans="1:31" s="2" customFormat="1" ht="23.25" customHeight="1">
      <c r="A87" s="31"/>
      <c r="B87" s="32"/>
      <c r="C87" s="33"/>
      <c r="D87" s="33"/>
      <c r="E87" s="281" t="s">
        <v>590</v>
      </c>
      <c r="F87" s="283"/>
      <c r="G87" s="283"/>
      <c r="H87" s="283"/>
      <c r="I87" s="33"/>
      <c r="J87" s="33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134</v>
      </c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34" t="str">
        <f>E11</f>
        <v>PS 02.2 - Zemní práce - ÚRS</v>
      </c>
      <c r="F89" s="283"/>
      <c r="G89" s="283"/>
      <c r="H89" s="283"/>
      <c r="I89" s="33"/>
      <c r="J89" s="33"/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21</v>
      </c>
      <c r="D91" s="33"/>
      <c r="E91" s="33"/>
      <c r="F91" s="24" t="str">
        <f>F14</f>
        <v xml:space="preserve"> </v>
      </c>
      <c r="G91" s="33"/>
      <c r="H91" s="33"/>
      <c r="I91" s="26" t="s">
        <v>23</v>
      </c>
      <c r="J91" s="63">
        <f>IF(J14="","",J14)</f>
        <v>0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3"/>
      <c r="E93" s="33"/>
      <c r="F93" s="24" t="str">
        <f>E17</f>
        <v xml:space="preserve"> </v>
      </c>
      <c r="G93" s="33"/>
      <c r="H93" s="33"/>
      <c r="I93" s="26" t="s">
        <v>29</v>
      </c>
      <c r="J93" s="29" t="str">
        <f>E23</f>
        <v xml:space="preserve"> </v>
      </c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30</v>
      </c>
      <c r="J94" s="29" t="str">
        <f>E26</f>
        <v xml:space="preserve"> </v>
      </c>
      <c r="K94" s="33"/>
      <c r="L94" s="33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8" t="s">
        <v>139</v>
      </c>
      <c r="D96" s="149"/>
      <c r="E96" s="149"/>
      <c r="F96" s="149"/>
      <c r="G96" s="149"/>
      <c r="H96" s="149"/>
      <c r="I96" s="150" t="s">
        <v>140</v>
      </c>
      <c r="J96" s="150" t="s">
        <v>141</v>
      </c>
      <c r="K96" s="150" t="s">
        <v>142</v>
      </c>
      <c r="L96" s="149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1" t="s">
        <v>143</v>
      </c>
      <c r="D98" s="33"/>
      <c r="E98" s="33"/>
      <c r="F98" s="33"/>
      <c r="G98" s="33"/>
      <c r="H98" s="33"/>
      <c r="I98" s="81">
        <f>Q127</f>
        <v>0</v>
      </c>
      <c r="J98" s="81">
        <f>R127</f>
        <v>0</v>
      </c>
      <c r="K98" s="81">
        <f>K127</f>
        <v>0</v>
      </c>
      <c r="L98" s="33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144</v>
      </c>
    </row>
    <row r="99" spans="1:47" s="9" customFormat="1" ht="24.95" customHeight="1">
      <c r="B99" s="152"/>
      <c r="C99" s="153"/>
      <c r="D99" s="154" t="s">
        <v>145</v>
      </c>
      <c r="E99" s="155"/>
      <c r="F99" s="155"/>
      <c r="G99" s="155"/>
      <c r="H99" s="155"/>
      <c r="I99" s="156">
        <f>Q138</f>
        <v>0</v>
      </c>
      <c r="J99" s="156">
        <f>R138</f>
        <v>0</v>
      </c>
      <c r="K99" s="156">
        <f>K138</f>
        <v>0</v>
      </c>
      <c r="L99" s="153"/>
      <c r="M99" s="157"/>
    </row>
    <row r="100" spans="1:47" s="10" customFormat="1" ht="19.899999999999999" customHeight="1">
      <c r="B100" s="158"/>
      <c r="C100" s="103"/>
      <c r="D100" s="159" t="s">
        <v>146</v>
      </c>
      <c r="E100" s="160"/>
      <c r="F100" s="160"/>
      <c r="G100" s="160"/>
      <c r="H100" s="160"/>
      <c r="I100" s="161">
        <f>Q139</f>
        <v>0</v>
      </c>
      <c r="J100" s="161">
        <f>R139</f>
        <v>0</v>
      </c>
      <c r="K100" s="161">
        <f>K139</f>
        <v>0</v>
      </c>
      <c r="L100" s="103"/>
      <c r="M100" s="162"/>
    </row>
    <row r="101" spans="1:47" s="10" customFormat="1" ht="19.899999999999999" customHeight="1">
      <c r="B101" s="158"/>
      <c r="C101" s="103"/>
      <c r="D101" s="159" t="s">
        <v>527</v>
      </c>
      <c r="E101" s="160"/>
      <c r="F101" s="160"/>
      <c r="G101" s="160"/>
      <c r="H101" s="160"/>
      <c r="I101" s="161">
        <f>Q146</f>
        <v>0</v>
      </c>
      <c r="J101" s="161">
        <f>R146</f>
        <v>0</v>
      </c>
      <c r="K101" s="161">
        <f>K146</f>
        <v>0</v>
      </c>
      <c r="L101" s="103"/>
      <c r="M101" s="162"/>
    </row>
    <row r="102" spans="1:47" s="10" customFormat="1" ht="19.899999999999999" customHeight="1">
      <c r="B102" s="158"/>
      <c r="C102" s="103"/>
      <c r="D102" s="159" t="s">
        <v>528</v>
      </c>
      <c r="E102" s="160"/>
      <c r="F102" s="160"/>
      <c r="G102" s="160"/>
      <c r="H102" s="160"/>
      <c r="I102" s="161">
        <f>Q153</f>
        <v>0</v>
      </c>
      <c r="J102" s="161">
        <f>R153</f>
        <v>0</v>
      </c>
      <c r="K102" s="161">
        <f>K153</f>
        <v>0</v>
      </c>
      <c r="L102" s="103"/>
      <c r="M102" s="162"/>
    </row>
    <row r="103" spans="1:47" s="10" customFormat="1" ht="19.899999999999999" customHeight="1">
      <c r="B103" s="158"/>
      <c r="C103" s="103"/>
      <c r="D103" s="159" t="s">
        <v>529</v>
      </c>
      <c r="E103" s="160"/>
      <c r="F103" s="160"/>
      <c r="G103" s="160"/>
      <c r="H103" s="160"/>
      <c r="I103" s="161">
        <f>Q157</f>
        <v>0</v>
      </c>
      <c r="J103" s="161">
        <f>R157</f>
        <v>0</v>
      </c>
      <c r="K103" s="161">
        <f>K157</f>
        <v>0</v>
      </c>
      <c r="L103" s="103"/>
      <c r="M103" s="162"/>
    </row>
    <row r="104" spans="1:47" s="9" customFormat="1" ht="24.95" customHeight="1">
      <c r="B104" s="152"/>
      <c r="C104" s="153"/>
      <c r="D104" s="154" t="s">
        <v>530</v>
      </c>
      <c r="E104" s="155"/>
      <c r="F104" s="155"/>
      <c r="G104" s="155"/>
      <c r="H104" s="155"/>
      <c r="I104" s="156">
        <f>Q161</f>
        <v>0</v>
      </c>
      <c r="J104" s="156">
        <f>R161</f>
        <v>0</v>
      </c>
      <c r="K104" s="156">
        <f>K161</f>
        <v>0</v>
      </c>
      <c r="L104" s="153"/>
      <c r="M104" s="157"/>
    </row>
    <row r="105" spans="1:47" s="10" customFormat="1" ht="19.899999999999999" customHeight="1">
      <c r="B105" s="158"/>
      <c r="C105" s="103"/>
      <c r="D105" s="159" t="s">
        <v>531</v>
      </c>
      <c r="E105" s="160"/>
      <c r="F105" s="160"/>
      <c r="G105" s="160"/>
      <c r="H105" s="160"/>
      <c r="I105" s="161">
        <f>Q162</f>
        <v>0</v>
      </c>
      <c r="J105" s="161">
        <f>R162</f>
        <v>0</v>
      </c>
      <c r="K105" s="161">
        <f>K162</f>
        <v>0</v>
      </c>
      <c r="L105" s="103"/>
      <c r="M105" s="162"/>
    </row>
    <row r="106" spans="1:47" s="2" customFormat="1" ht="21.7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11" spans="1:47" s="2" customFormat="1" ht="6.95" customHeight="1">
      <c r="A111" s="31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24.95" customHeight="1">
      <c r="A112" s="31"/>
      <c r="B112" s="32"/>
      <c r="C112" s="20" t="s">
        <v>148</v>
      </c>
      <c r="D112" s="33"/>
      <c r="E112" s="33"/>
      <c r="F112" s="33"/>
      <c r="G112" s="33"/>
      <c r="H112" s="33"/>
      <c r="I112" s="33"/>
      <c r="J112" s="33"/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17</v>
      </c>
      <c r="D114" s="33"/>
      <c r="E114" s="33"/>
      <c r="F114" s="33"/>
      <c r="G114" s="33"/>
      <c r="H114" s="33"/>
      <c r="I114" s="33"/>
      <c r="J114" s="33"/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23.25" customHeight="1">
      <c r="A115" s="31"/>
      <c r="B115" s="32"/>
      <c r="C115" s="33"/>
      <c r="D115" s="33"/>
      <c r="E115" s="281" t="str">
        <f>E7</f>
        <v>Oprava PZS na trati Staré Město u UH - Vlárský průsmyk a Kojetín - Valašské Meziříčí</v>
      </c>
      <c r="F115" s="282"/>
      <c r="G115" s="282"/>
      <c r="H115" s="282"/>
      <c r="I115" s="33"/>
      <c r="J115" s="33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" customFormat="1" ht="12" customHeight="1">
      <c r="B116" s="18"/>
      <c r="C116" s="26" t="s">
        <v>132</v>
      </c>
      <c r="D116" s="19"/>
      <c r="E116" s="19"/>
      <c r="F116" s="19"/>
      <c r="G116" s="19"/>
      <c r="H116" s="19"/>
      <c r="I116" s="19"/>
      <c r="J116" s="19"/>
      <c r="K116" s="19"/>
      <c r="L116" s="19"/>
      <c r="M116" s="17"/>
    </row>
    <row r="117" spans="1:65" s="2" customFormat="1" ht="23.25" customHeight="1">
      <c r="A117" s="31"/>
      <c r="B117" s="32"/>
      <c r="C117" s="33"/>
      <c r="D117" s="33"/>
      <c r="E117" s="281" t="s">
        <v>590</v>
      </c>
      <c r="F117" s="283"/>
      <c r="G117" s="283"/>
      <c r="H117" s="283"/>
      <c r="I117" s="33"/>
      <c r="J117" s="33"/>
      <c r="K117" s="33"/>
      <c r="L117" s="33"/>
      <c r="M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134</v>
      </c>
      <c r="D118" s="33"/>
      <c r="E118" s="33"/>
      <c r="F118" s="33"/>
      <c r="G118" s="33"/>
      <c r="H118" s="33"/>
      <c r="I118" s="33"/>
      <c r="J118" s="33"/>
      <c r="K118" s="33"/>
      <c r="L118" s="33"/>
      <c r="M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6.5" customHeight="1">
      <c r="A119" s="31"/>
      <c r="B119" s="32"/>
      <c r="C119" s="33"/>
      <c r="D119" s="33"/>
      <c r="E119" s="234" t="str">
        <f>E11</f>
        <v>PS 02.2 - Zemní práce - ÚRS</v>
      </c>
      <c r="F119" s="283"/>
      <c r="G119" s="283"/>
      <c r="H119" s="283"/>
      <c r="I119" s="33"/>
      <c r="J119" s="33"/>
      <c r="K119" s="33"/>
      <c r="L119" s="33"/>
      <c r="M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2" customHeight="1">
      <c r="A121" s="31"/>
      <c r="B121" s="32"/>
      <c r="C121" s="26" t="s">
        <v>21</v>
      </c>
      <c r="D121" s="33"/>
      <c r="E121" s="33"/>
      <c r="F121" s="24" t="str">
        <f>F14</f>
        <v xml:space="preserve"> </v>
      </c>
      <c r="G121" s="33"/>
      <c r="H121" s="33"/>
      <c r="I121" s="26" t="s">
        <v>23</v>
      </c>
      <c r="J121" s="63">
        <f>IF(J14="","",J14)</f>
        <v>0</v>
      </c>
      <c r="K121" s="33"/>
      <c r="L121" s="33"/>
      <c r="M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6.9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5.2" customHeight="1">
      <c r="A123" s="31"/>
      <c r="B123" s="32"/>
      <c r="C123" s="26" t="s">
        <v>24</v>
      </c>
      <c r="D123" s="33"/>
      <c r="E123" s="33"/>
      <c r="F123" s="24" t="str">
        <f>E17</f>
        <v xml:space="preserve"> </v>
      </c>
      <c r="G123" s="33"/>
      <c r="H123" s="33"/>
      <c r="I123" s="26" t="s">
        <v>29</v>
      </c>
      <c r="J123" s="29" t="str">
        <f>E23</f>
        <v xml:space="preserve"> </v>
      </c>
      <c r="K123" s="33"/>
      <c r="L123" s="33"/>
      <c r="M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2" customFormat="1" ht="15.2" customHeight="1">
      <c r="A124" s="31"/>
      <c r="B124" s="32"/>
      <c r="C124" s="26" t="s">
        <v>27</v>
      </c>
      <c r="D124" s="33"/>
      <c r="E124" s="33"/>
      <c r="F124" s="24" t="str">
        <f>IF(E20="","",E20)</f>
        <v>Vyplň údaj</v>
      </c>
      <c r="G124" s="33"/>
      <c r="H124" s="33"/>
      <c r="I124" s="26" t="s">
        <v>30</v>
      </c>
      <c r="J124" s="29" t="str">
        <f>E26</f>
        <v xml:space="preserve"> </v>
      </c>
      <c r="K124" s="33"/>
      <c r="L124" s="33"/>
      <c r="M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5" s="2" customFormat="1" ht="10.35" customHeight="1">
      <c r="A125" s="31"/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5" s="11" customFormat="1" ht="29.25" customHeight="1">
      <c r="A126" s="163"/>
      <c r="B126" s="164"/>
      <c r="C126" s="165" t="s">
        <v>149</v>
      </c>
      <c r="D126" s="166" t="s">
        <v>57</v>
      </c>
      <c r="E126" s="166" t="s">
        <v>53</v>
      </c>
      <c r="F126" s="166" t="s">
        <v>54</v>
      </c>
      <c r="G126" s="166" t="s">
        <v>150</v>
      </c>
      <c r="H126" s="166" t="s">
        <v>151</v>
      </c>
      <c r="I126" s="166" t="s">
        <v>152</v>
      </c>
      <c r="J126" s="166" t="s">
        <v>153</v>
      </c>
      <c r="K126" s="167" t="s">
        <v>142</v>
      </c>
      <c r="L126" s="168" t="s">
        <v>154</v>
      </c>
      <c r="M126" s="169"/>
      <c r="N126" s="72" t="s">
        <v>1</v>
      </c>
      <c r="O126" s="73" t="s">
        <v>36</v>
      </c>
      <c r="P126" s="73" t="s">
        <v>155</v>
      </c>
      <c r="Q126" s="73" t="s">
        <v>156</v>
      </c>
      <c r="R126" s="73" t="s">
        <v>157</v>
      </c>
      <c r="S126" s="73" t="s">
        <v>158</v>
      </c>
      <c r="T126" s="73" t="s">
        <v>159</v>
      </c>
      <c r="U126" s="73" t="s">
        <v>160</v>
      </c>
      <c r="V126" s="73" t="s">
        <v>161</v>
      </c>
      <c r="W126" s="73" t="s">
        <v>162</v>
      </c>
      <c r="X126" s="74" t="s">
        <v>163</v>
      </c>
      <c r="Y126" s="163"/>
      <c r="Z126" s="163"/>
      <c r="AA126" s="163"/>
      <c r="AB126" s="163"/>
      <c r="AC126" s="163"/>
      <c r="AD126" s="163"/>
      <c r="AE126" s="163"/>
    </row>
    <row r="127" spans="1:65" s="2" customFormat="1" ht="22.9" customHeight="1">
      <c r="A127" s="31"/>
      <c r="B127" s="32"/>
      <c r="C127" s="79" t="s">
        <v>164</v>
      </c>
      <c r="D127" s="33"/>
      <c r="E127" s="33"/>
      <c r="F127" s="33"/>
      <c r="G127" s="33"/>
      <c r="H127" s="33"/>
      <c r="I127" s="33"/>
      <c r="J127" s="33"/>
      <c r="K127" s="170">
        <f>BK127</f>
        <v>0</v>
      </c>
      <c r="L127" s="33"/>
      <c r="M127" s="36"/>
      <c r="N127" s="75"/>
      <c r="O127" s="171"/>
      <c r="P127" s="76"/>
      <c r="Q127" s="172">
        <f>Q128+SUM(Q129:Q138)+Q161</f>
        <v>0</v>
      </c>
      <c r="R127" s="172">
        <f>R128+SUM(R129:R138)+R161</f>
        <v>0</v>
      </c>
      <c r="S127" s="76"/>
      <c r="T127" s="173">
        <f>T128+SUM(T129:T138)+T161</f>
        <v>0</v>
      </c>
      <c r="U127" s="76"/>
      <c r="V127" s="173">
        <f>V128+SUM(V129:V138)+V161</f>
        <v>20.468301799999999</v>
      </c>
      <c r="W127" s="76"/>
      <c r="X127" s="174">
        <f>X128+SUM(X129:X138)+X161</f>
        <v>0</v>
      </c>
      <c r="Y127" s="31"/>
      <c r="Z127" s="31"/>
      <c r="AA127" s="31"/>
      <c r="AB127" s="31"/>
      <c r="AC127" s="31"/>
      <c r="AD127" s="31"/>
      <c r="AE127" s="31"/>
      <c r="AT127" s="14" t="s">
        <v>73</v>
      </c>
      <c r="AU127" s="14" t="s">
        <v>144</v>
      </c>
      <c r="BK127" s="175">
        <f>BK128+SUM(BK129:BK138)+BK161</f>
        <v>0</v>
      </c>
    </row>
    <row r="128" spans="1:65" s="2" customFormat="1" ht="14.45" customHeight="1">
      <c r="A128" s="31"/>
      <c r="B128" s="32"/>
      <c r="C128" s="213" t="s">
        <v>81</v>
      </c>
      <c r="D128" s="213" t="s">
        <v>199</v>
      </c>
      <c r="E128" s="214" t="s">
        <v>532</v>
      </c>
      <c r="F128" s="215" t="s">
        <v>533</v>
      </c>
      <c r="G128" s="216" t="s">
        <v>534</v>
      </c>
      <c r="H128" s="217">
        <v>1.92</v>
      </c>
      <c r="I128" s="218"/>
      <c r="J128" s="219"/>
      <c r="K128" s="220">
        <f>ROUND(P128*H128,2)</f>
        <v>0</v>
      </c>
      <c r="L128" s="219"/>
      <c r="M128" s="221"/>
      <c r="N128" s="222" t="s">
        <v>1</v>
      </c>
      <c r="O128" s="202" t="s">
        <v>37</v>
      </c>
      <c r="P128" s="203">
        <f>I128+J128</f>
        <v>0</v>
      </c>
      <c r="Q128" s="203">
        <f>ROUND(I128*H128,2)</f>
        <v>0</v>
      </c>
      <c r="R128" s="203">
        <f>ROUND(J128*H128,2)</f>
        <v>0</v>
      </c>
      <c r="S128" s="68"/>
      <c r="T128" s="204">
        <f>S128*H128</f>
        <v>0</v>
      </c>
      <c r="U128" s="204">
        <v>2.4289999999999998</v>
      </c>
      <c r="V128" s="204">
        <f>U128*H128</f>
        <v>4.6636799999999994</v>
      </c>
      <c r="W128" s="204">
        <v>0</v>
      </c>
      <c r="X128" s="205">
        <f>W128*H128</f>
        <v>0</v>
      </c>
      <c r="Y128" s="31"/>
      <c r="Z128" s="31"/>
      <c r="AA128" s="31"/>
      <c r="AB128" s="31"/>
      <c r="AC128" s="31"/>
      <c r="AD128" s="31"/>
      <c r="AE128" s="31"/>
      <c r="AR128" s="206" t="s">
        <v>83</v>
      </c>
      <c r="AT128" s="206" t="s">
        <v>199</v>
      </c>
      <c r="AU128" s="206" t="s">
        <v>74</v>
      </c>
      <c r="AY128" s="14" t="s">
        <v>167</v>
      </c>
      <c r="BE128" s="207">
        <f>IF(O128="základní",K128,0)</f>
        <v>0</v>
      </c>
      <c r="BF128" s="207">
        <f>IF(O128="snížená",K128,0)</f>
        <v>0</v>
      </c>
      <c r="BG128" s="207">
        <f>IF(O128="zákl. přenesená",K128,0)</f>
        <v>0</v>
      </c>
      <c r="BH128" s="207">
        <f>IF(O128="sníž. přenesená",K128,0)</f>
        <v>0</v>
      </c>
      <c r="BI128" s="207">
        <f>IF(O128="nulová",K128,0)</f>
        <v>0</v>
      </c>
      <c r="BJ128" s="14" t="s">
        <v>81</v>
      </c>
      <c r="BK128" s="207">
        <f>ROUND(P128*H128,2)</f>
        <v>0</v>
      </c>
      <c r="BL128" s="14" t="s">
        <v>81</v>
      </c>
      <c r="BM128" s="206" t="s">
        <v>920</v>
      </c>
    </row>
    <row r="129" spans="1:65" s="2" customFormat="1" ht="11.25">
      <c r="A129" s="31"/>
      <c r="B129" s="32"/>
      <c r="C129" s="33"/>
      <c r="D129" s="208" t="s">
        <v>174</v>
      </c>
      <c r="E129" s="33"/>
      <c r="F129" s="209" t="s">
        <v>533</v>
      </c>
      <c r="G129" s="33"/>
      <c r="H129" s="33"/>
      <c r="I129" s="210"/>
      <c r="J129" s="210"/>
      <c r="K129" s="33"/>
      <c r="L129" s="33"/>
      <c r="M129" s="36"/>
      <c r="N129" s="211"/>
      <c r="O129" s="212"/>
      <c r="P129" s="68"/>
      <c r="Q129" s="68"/>
      <c r="R129" s="68"/>
      <c r="S129" s="68"/>
      <c r="T129" s="68"/>
      <c r="U129" s="68"/>
      <c r="V129" s="68"/>
      <c r="W129" s="68"/>
      <c r="X129" s="69"/>
      <c r="Y129" s="31"/>
      <c r="Z129" s="31"/>
      <c r="AA129" s="31"/>
      <c r="AB129" s="31"/>
      <c r="AC129" s="31"/>
      <c r="AD129" s="31"/>
      <c r="AE129" s="31"/>
      <c r="AT129" s="14" t="s">
        <v>174</v>
      </c>
      <c r="AU129" s="14" t="s">
        <v>74</v>
      </c>
    </row>
    <row r="130" spans="1:65" s="2" customFormat="1" ht="14.45" customHeight="1">
      <c r="A130" s="31"/>
      <c r="B130" s="32"/>
      <c r="C130" s="213" t="s">
        <v>83</v>
      </c>
      <c r="D130" s="213" t="s">
        <v>199</v>
      </c>
      <c r="E130" s="214" t="s">
        <v>536</v>
      </c>
      <c r="F130" s="215" t="s">
        <v>537</v>
      </c>
      <c r="G130" s="216" t="s">
        <v>538</v>
      </c>
      <c r="H130" s="217">
        <v>12</v>
      </c>
      <c r="I130" s="218"/>
      <c r="J130" s="219"/>
      <c r="K130" s="220">
        <f>ROUND(P130*H130,2)</f>
        <v>0</v>
      </c>
      <c r="L130" s="219"/>
      <c r="M130" s="221"/>
      <c r="N130" s="222" t="s">
        <v>1</v>
      </c>
      <c r="O130" s="202" t="s">
        <v>37</v>
      </c>
      <c r="P130" s="203">
        <f>I130+J130</f>
        <v>0</v>
      </c>
      <c r="Q130" s="203">
        <f>ROUND(I130*H130,2)</f>
        <v>0</v>
      </c>
      <c r="R130" s="203">
        <f>ROUND(J130*H130,2)</f>
        <v>0</v>
      </c>
      <c r="S130" s="68"/>
      <c r="T130" s="204">
        <f>S130*H130</f>
        <v>0</v>
      </c>
      <c r="U130" s="204">
        <v>3.5999999999999997E-2</v>
      </c>
      <c r="V130" s="204">
        <f>U130*H130</f>
        <v>0.43199999999999994</v>
      </c>
      <c r="W130" s="204">
        <v>0</v>
      </c>
      <c r="X130" s="205">
        <f>W130*H130</f>
        <v>0</v>
      </c>
      <c r="Y130" s="31"/>
      <c r="Z130" s="31"/>
      <c r="AA130" s="31"/>
      <c r="AB130" s="31"/>
      <c r="AC130" s="31"/>
      <c r="AD130" s="31"/>
      <c r="AE130" s="31"/>
      <c r="AR130" s="206" t="s">
        <v>83</v>
      </c>
      <c r="AT130" s="206" t="s">
        <v>199</v>
      </c>
      <c r="AU130" s="206" t="s">
        <v>74</v>
      </c>
      <c r="AY130" s="14" t="s">
        <v>167</v>
      </c>
      <c r="BE130" s="207">
        <f>IF(O130="základní",K130,0)</f>
        <v>0</v>
      </c>
      <c r="BF130" s="207">
        <f>IF(O130="snížená",K130,0)</f>
        <v>0</v>
      </c>
      <c r="BG130" s="207">
        <f>IF(O130="zákl. přenesená",K130,0)</f>
        <v>0</v>
      </c>
      <c r="BH130" s="207">
        <f>IF(O130="sníž. přenesená",K130,0)</f>
        <v>0</v>
      </c>
      <c r="BI130" s="207">
        <f>IF(O130="nulová",K130,0)</f>
        <v>0</v>
      </c>
      <c r="BJ130" s="14" t="s">
        <v>81</v>
      </c>
      <c r="BK130" s="207">
        <f>ROUND(P130*H130,2)</f>
        <v>0</v>
      </c>
      <c r="BL130" s="14" t="s">
        <v>81</v>
      </c>
      <c r="BM130" s="206" t="s">
        <v>921</v>
      </c>
    </row>
    <row r="131" spans="1:65" s="2" customFormat="1" ht="11.25">
      <c r="A131" s="31"/>
      <c r="B131" s="32"/>
      <c r="C131" s="33"/>
      <c r="D131" s="208" t="s">
        <v>174</v>
      </c>
      <c r="E131" s="33"/>
      <c r="F131" s="209" t="s">
        <v>537</v>
      </c>
      <c r="G131" s="33"/>
      <c r="H131" s="33"/>
      <c r="I131" s="210"/>
      <c r="J131" s="210"/>
      <c r="K131" s="33"/>
      <c r="L131" s="33"/>
      <c r="M131" s="36"/>
      <c r="N131" s="211"/>
      <c r="O131" s="212"/>
      <c r="P131" s="68"/>
      <c r="Q131" s="68"/>
      <c r="R131" s="68"/>
      <c r="S131" s="68"/>
      <c r="T131" s="68"/>
      <c r="U131" s="68"/>
      <c r="V131" s="68"/>
      <c r="W131" s="68"/>
      <c r="X131" s="69"/>
      <c r="Y131" s="31"/>
      <c r="Z131" s="31"/>
      <c r="AA131" s="31"/>
      <c r="AB131" s="31"/>
      <c r="AC131" s="31"/>
      <c r="AD131" s="31"/>
      <c r="AE131" s="31"/>
      <c r="AT131" s="14" t="s">
        <v>174</v>
      </c>
      <c r="AU131" s="14" t="s">
        <v>74</v>
      </c>
    </row>
    <row r="132" spans="1:65" s="2" customFormat="1" ht="14.45" customHeight="1">
      <c r="A132" s="31"/>
      <c r="B132" s="32"/>
      <c r="C132" s="213" t="s">
        <v>178</v>
      </c>
      <c r="D132" s="213" t="s">
        <v>199</v>
      </c>
      <c r="E132" s="214" t="s">
        <v>540</v>
      </c>
      <c r="F132" s="215" t="s">
        <v>541</v>
      </c>
      <c r="G132" s="216" t="s">
        <v>172</v>
      </c>
      <c r="H132" s="217">
        <v>23</v>
      </c>
      <c r="I132" s="218"/>
      <c r="J132" s="219"/>
      <c r="K132" s="220">
        <f>ROUND(P132*H132,2)</f>
        <v>0</v>
      </c>
      <c r="L132" s="219"/>
      <c r="M132" s="221"/>
      <c r="N132" s="222" t="s">
        <v>1</v>
      </c>
      <c r="O132" s="202" t="s">
        <v>37</v>
      </c>
      <c r="P132" s="203">
        <f>I132+J132</f>
        <v>0</v>
      </c>
      <c r="Q132" s="203">
        <f>ROUND(I132*H132,2)</f>
        <v>0</v>
      </c>
      <c r="R132" s="203">
        <f>ROUND(J132*H132,2)</f>
        <v>0</v>
      </c>
      <c r="S132" s="68"/>
      <c r="T132" s="204">
        <f>S132*H132</f>
        <v>0</v>
      </c>
      <c r="U132" s="204">
        <v>2.8000000000000001E-2</v>
      </c>
      <c r="V132" s="204">
        <f>U132*H132</f>
        <v>0.64400000000000002</v>
      </c>
      <c r="W132" s="204">
        <v>0</v>
      </c>
      <c r="X132" s="205">
        <f>W132*H132</f>
        <v>0</v>
      </c>
      <c r="Y132" s="31"/>
      <c r="Z132" s="31"/>
      <c r="AA132" s="31"/>
      <c r="AB132" s="31"/>
      <c r="AC132" s="31"/>
      <c r="AD132" s="31"/>
      <c r="AE132" s="31"/>
      <c r="AR132" s="206" t="s">
        <v>83</v>
      </c>
      <c r="AT132" s="206" t="s">
        <v>199</v>
      </c>
      <c r="AU132" s="206" t="s">
        <v>74</v>
      </c>
      <c r="AY132" s="14" t="s">
        <v>167</v>
      </c>
      <c r="BE132" s="207">
        <f>IF(O132="základní",K132,0)</f>
        <v>0</v>
      </c>
      <c r="BF132" s="207">
        <f>IF(O132="snížená",K132,0)</f>
        <v>0</v>
      </c>
      <c r="BG132" s="207">
        <f>IF(O132="zákl. přenesená",K132,0)</f>
        <v>0</v>
      </c>
      <c r="BH132" s="207">
        <f>IF(O132="sníž. přenesená",K132,0)</f>
        <v>0</v>
      </c>
      <c r="BI132" s="207">
        <f>IF(O132="nulová",K132,0)</f>
        <v>0</v>
      </c>
      <c r="BJ132" s="14" t="s">
        <v>81</v>
      </c>
      <c r="BK132" s="207">
        <f>ROUND(P132*H132,2)</f>
        <v>0</v>
      </c>
      <c r="BL132" s="14" t="s">
        <v>81</v>
      </c>
      <c r="BM132" s="206" t="s">
        <v>922</v>
      </c>
    </row>
    <row r="133" spans="1:65" s="2" customFormat="1" ht="11.25">
      <c r="A133" s="31"/>
      <c r="B133" s="32"/>
      <c r="C133" s="33"/>
      <c r="D133" s="208" t="s">
        <v>174</v>
      </c>
      <c r="E133" s="33"/>
      <c r="F133" s="209" t="s">
        <v>541</v>
      </c>
      <c r="G133" s="33"/>
      <c r="H133" s="33"/>
      <c r="I133" s="210"/>
      <c r="J133" s="210"/>
      <c r="K133" s="33"/>
      <c r="L133" s="33"/>
      <c r="M133" s="36"/>
      <c r="N133" s="211"/>
      <c r="O133" s="212"/>
      <c r="P133" s="68"/>
      <c r="Q133" s="68"/>
      <c r="R133" s="68"/>
      <c r="S133" s="68"/>
      <c r="T133" s="68"/>
      <c r="U133" s="68"/>
      <c r="V133" s="68"/>
      <c r="W133" s="68"/>
      <c r="X133" s="69"/>
      <c r="Y133" s="31"/>
      <c r="Z133" s="31"/>
      <c r="AA133" s="31"/>
      <c r="AB133" s="31"/>
      <c r="AC133" s="31"/>
      <c r="AD133" s="31"/>
      <c r="AE133" s="31"/>
      <c r="AT133" s="14" t="s">
        <v>174</v>
      </c>
      <c r="AU133" s="14" t="s">
        <v>74</v>
      </c>
    </row>
    <row r="134" spans="1:65" s="2" customFormat="1" ht="14.45" customHeight="1">
      <c r="A134" s="31"/>
      <c r="B134" s="32"/>
      <c r="C134" s="213" t="s">
        <v>182</v>
      </c>
      <c r="D134" s="213" t="s">
        <v>199</v>
      </c>
      <c r="E134" s="214" t="s">
        <v>543</v>
      </c>
      <c r="F134" s="215" t="s">
        <v>544</v>
      </c>
      <c r="G134" s="216" t="s">
        <v>509</v>
      </c>
      <c r="H134" s="217">
        <v>2</v>
      </c>
      <c r="I134" s="218"/>
      <c r="J134" s="219"/>
      <c r="K134" s="220">
        <f>ROUND(P134*H134,2)</f>
        <v>0</v>
      </c>
      <c r="L134" s="219"/>
      <c r="M134" s="221"/>
      <c r="N134" s="222" t="s">
        <v>1</v>
      </c>
      <c r="O134" s="202" t="s">
        <v>37</v>
      </c>
      <c r="P134" s="203">
        <f>I134+J134</f>
        <v>0</v>
      </c>
      <c r="Q134" s="203">
        <f>ROUND(I134*H134,2)</f>
        <v>0</v>
      </c>
      <c r="R134" s="203">
        <f>ROUND(J134*H134,2)</f>
        <v>0</v>
      </c>
      <c r="S134" s="68"/>
      <c r="T134" s="204">
        <f>S134*H134</f>
        <v>0</v>
      </c>
      <c r="U134" s="204">
        <v>1</v>
      </c>
      <c r="V134" s="204">
        <f>U134*H134</f>
        <v>2</v>
      </c>
      <c r="W134" s="204">
        <v>0</v>
      </c>
      <c r="X134" s="205">
        <f>W134*H134</f>
        <v>0</v>
      </c>
      <c r="Y134" s="31"/>
      <c r="Z134" s="31"/>
      <c r="AA134" s="31"/>
      <c r="AB134" s="31"/>
      <c r="AC134" s="31"/>
      <c r="AD134" s="31"/>
      <c r="AE134" s="31"/>
      <c r="AR134" s="206" t="s">
        <v>83</v>
      </c>
      <c r="AT134" s="206" t="s">
        <v>199</v>
      </c>
      <c r="AU134" s="206" t="s">
        <v>74</v>
      </c>
      <c r="AY134" s="14" t="s">
        <v>167</v>
      </c>
      <c r="BE134" s="207">
        <f>IF(O134="základní",K134,0)</f>
        <v>0</v>
      </c>
      <c r="BF134" s="207">
        <f>IF(O134="snížená",K134,0)</f>
        <v>0</v>
      </c>
      <c r="BG134" s="207">
        <f>IF(O134="zákl. přenesená",K134,0)</f>
        <v>0</v>
      </c>
      <c r="BH134" s="207">
        <f>IF(O134="sníž. přenesená",K134,0)</f>
        <v>0</v>
      </c>
      <c r="BI134" s="207">
        <f>IF(O134="nulová",K134,0)</f>
        <v>0</v>
      </c>
      <c r="BJ134" s="14" t="s">
        <v>81</v>
      </c>
      <c r="BK134" s="207">
        <f>ROUND(P134*H134,2)</f>
        <v>0</v>
      </c>
      <c r="BL134" s="14" t="s">
        <v>81</v>
      </c>
      <c r="BM134" s="206" t="s">
        <v>923</v>
      </c>
    </row>
    <row r="135" spans="1:65" s="2" customFormat="1" ht="11.25">
      <c r="A135" s="31"/>
      <c r="B135" s="32"/>
      <c r="C135" s="33"/>
      <c r="D135" s="208" t="s">
        <v>174</v>
      </c>
      <c r="E135" s="33"/>
      <c r="F135" s="209" t="s">
        <v>544</v>
      </c>
      <c r="G135" s="33"/>
      <c r="H135" s="33"/>
      <c r="I135" s="210"/>
      <c r="J135" s="210"/>
      <c r="K135" s="33"/>
      <c r="L135" s="33"/>
      <c r="M135" s="36"/>
      <c r="N135" s="211"/>
      <c r="O135" s="212"/>
      <c r="P135" s="68"/>
      <c r="Q135" s="68"/>
      <c r="R135" s="68"/>
      <c r="S135" s="68"/>
      <c r="T135" s="68"/>
      <c r="U135" s="68"/>
      <c r="V135" s="68"/>
      <c r="W135" s="68"/>
      <c r="X135" s="69"/>
      <c r="Y135" s="31"/>
      <c r="Z135" s="31"/>
      <c r="AA135" s="31"/>
      <c r="AB135" s="31"/>
      <c r="AC135" s="31"/>
      <c r="AD135" s="31"/>
      <c r="AE135" s="31"/>
      <c r="AT135" s="14" t="s">
        <v>174</v>
      </c>
      <c r="AU135" s="14" t="s">
        <v>74</v>
      </c>
    </row>
    <row r="136" spans="1:65" s="2" customFormat="1" ht="14.45" customHeight="1">
      <c r="A136" s="31"/>
      <c r="B136" s="32"/>
      <c r="C136" s="213" t="s">
        <v>186</v>
      </c>
      <c r="D136" s="213" t="s">
        <v>199</v>
      </c>
      <c r="E136" s="214" t="s">
        <v>546</v>
      </c>
      <c r="F136" s="215" t="s">
        <v>547</v>
      </c>
      <c r="G136" s="216" t="s">
        <v>538</v>
      </c>
      <c r="H136" s="217">
        <v>15</v>
      </c>
      <c r="I136" s="218"/>
      <c r="J136" s="219"/>
      <c r="K136" s="220">
        <f>ROUND(P136*H136,2)</f>
        <v>0</v>
      </c>
      <c r="L136" s="219"/>
      <c r="M136" s="221"/>
      <c r="N136" s="222" t="s">
        <v>1</v>
      </c>
      <c r="O136" s="202" t="s">
        <v>37</v>
      </c>
      <c r="P136" s="203">
        <f>I136+J136</f>
        <v>0</v>
      </c>
      <c r="Q136" s="203">
        <f>ROUND(I136*H136,2)</f>
        <v>0</v>
      </c>
      <c r="R136" s="203">
        <f>ROUND(J136*H136,2)</f>
        <v>0</v>
      </c>
      <c r="S136" s="68"/>
      <c r="T136" s="204">
        <f>S136*H136</f>
        <v>0</v>
      </c>
      <c r="U136" s="204">
        <v>0.108</v>
      </c>
      <c r="V136" s="204">
        <f>U136*H136</f>
        <v>1.6199999999999999</v>
      </c>
      <c r="W136" s="204">
        <v>0</v>
      </c>
      <c r="X136" s="205">
        <f>W136*H136</f>
        <v>0</v>
      </c>
      <c r="Y136" s="31"/>
      <c r="Z136" s="31"/>
      <c r="AA136" s="31"/>
      <c r="AB136" s="31"/>
      <c r="AC136" s="31"/>
      <c r="AD136" s="31"/>
      <c r="AE136" s="31"/>
      <c r="AR136" s="206" t="s">
        <v>83</v>
      </c>
      <c r="AT136" s="206" t="s">
        <v>199</v>
      </c>
      <c r="AU136" s="206" t="s">
        <v>74</v>
      </c>
      <c r="AY136" s="14" t="s">
        <v>167</v>
      </c>
      <c r="BE136" s="207">
        <f>IF(O136="základní",K136,0)</f>
        <v>0</v>
      </c>
      <c r="BF136" s="207">
        <f>IF(O136="snížená",K136,0)</f>
        <v>0</v>
      </c>
      <c r="BG136" s="207">
        <f>IF(O136="zákl. přenesená",K136,0)</f>
        <v>0</v>
      </c>
      <c r="BH136" s="207">
        <f>IF(O136="sníž. přenesená",K136,0)</f>
        <v>0</v>
      </c>
      <c r="BI136" s="207">
        <f>IF(O136="nulová",K136,0)</f>
        <v>0</v>
      </c>
      <c r="BJ136" s="14" t="s">
        <v>81</v>
      </c>
      <c r="BK136" s="207">
        <f>ROUND(P136*H136,2)</f>
        <v>0</v>
      </c>
      <c r="BL136" s="14" t="s">
        <v>81</v>
      </c>
      <c r="BM136" s="206" t="s">
        <v>924</v>
      </c>
    </row>
    <row r="137" spans="1:65" s="2" customFormat="1" ht="11.25">
      <c r="A137" s="31"/>
      <c r="B137" s="32"/>
      <c r="C137" s="33"/>
      <c r="D137" s="208" t="s">
        <v>174</v>
      </c>
      <c r="E137" s="33"/>
      <c r="F137" s="209" t="s">
        <v>547</v>
      </c>
      <c r="G137" s="33"/>
      <c r="H137" s="33"/>
      <c r="I137" s="210"/>
      <c r="J137" s="210"/>
      <c r="K137" s="33"/>
      <c r="L137" s="33"/>
      <c r="M137" s="36"/>
      <c r="N137" s="211"/>
      <c r="O137" s="212"/>
      <c r="P137" s="68"/>
      <c r="Q137" s="68"/>
      <c r="R137" s="68"/>
      <c r="S137" s="68"/>
      <c r="T137" s="68"/>
      <c r="U137" s="68"/>
      <c r="V137" s="68"/>
      <c r="W137" s="68"/>
      <c r="X137" s="69"/>
      <c r="Y137" s="31"/>
      <c r="Z137" s="31"/>
      <c r="AA137" s="31"/>
      <c r="AB137" s="31"/>
      <c r="AC137" s="31"/>
      <c r="AD137" s="31"/>
      <c r="AE137" s="31"/>
      <c r="AT137" s="14" t="s">
        <v>174</v>
      </c>
      <c r="AU137" s="14" t="s">
        <v>74</v>
      </c>
    </row>
    <row r="138" spans="1:65" s="12" customFormat="1" ht="25.9" customHeight="1">
      <c r="B138" s="176"/>
      <c r="C138" s="177"/>
      <c r="D138" s="178" t="s">
        <v>73</v>
      </c>
      <c r="E138" s="179" t="s">
        <v>165</v>
      </c>
      <c r="F138" s="179" t="s">
        <v>166</v>
      </c>
      <c r="G138" s="177"/>
      <c r="H138" s="177"/>
      <c r="I138" s="180"/>
      <c r="J138" s="180"/>
      <c r="K138" s="181">
        <f>BK138</f>
        <v>0</v>
      </c>
      <c r="L138" s="177"/>
      <c r="M138" s="182"/>
      <c r="N138" s="183"/>
      <c r="O138" s="184"/>
      <c r="P138" s="184"/>
      <c r="Q138" s="185">
        <f>Q139+Q146+Q153+Q157</f>
        <v>0</v>
      </c>
      <c r="R138" s="185">
        <f>R139+R146+R153+R157</f>
        <v>0</v>
      </c>
      <c r="S138" s="184"/>
      <c r="T138" s="186">
        <f>T139+T146+T153+T157</f>
        <v>0</v>
      </c>
      <c r="U138" s="184"/>
      <c r="V138" s="186">
        <f>V139+V146+V153+V157</f>
        <v>11.1086218</v>
      </c>
      <c r="W138" s="184"/>
      <c r="X138" s="187">
        <f>X139+X146+X153+X157</f>
        <v>0</v>
      </c>
      <c r="AR138" s="188" t="s">
        <v>81</v>
      </c>
      <c r="AT138" s="189" t="s">
        <v>73</v>
      </c>
      <c r="AU138" s="189" t="s">
        <v>74</v>
      </c>
      <c r="AY138" s="188" t="s">
        <v>167</v>
      </c>
      <c r="BK138" s="190">
        <f>BK139+BK146+BK153+BK157</f>
        <v>0</v>
      </c>
    </row>
    <row r="139" spans="1:65" s="12" customFormat="1" ht="22.9" customHeight="1">
      <c r="B139" s="176"/>
      <c r="C139" s="177"/>
      <c r="D139" s="178" t="s">
        <v>73</v>
      </c>
      <c r="E139" s="191" t="s">
        <v>81</v>
      </c>
      <c r="F139" s="191" t="s">
        <v>168</v>
      </c>
      <c r="G139" s="177"/>
      <c r="H139" s="177"/>
      <c r="I139" s="180"/>
      <c r="J139" s="180"/>
      <c r="K139" s="192">
        <f>BK139</f>
        <v>0</v>
      </c>
      <c r="L139" s="177"/>
      <c r="M139" s="182"/>
      <c r="N139" s="183"/>
      <c r="O139" s="184"/>
      <c r="P139" s="184"/>
      <c r="Q139" s="185">
        <f>SUM(Q140:Q145)</f>
        <v>0</v>
      </c>
      <c r="R139" s="185">
        <f>SUM(R140:R145)</f>
        <v>0</v>
      </c>
      <c r="S139" s="184"/>
      <c r="T139" s="186">
        <f>SUM(T140:T145)</f>
        <v>0</v>
      </c>
      <c r="U139" s="184"/>
      <c r="V139" s="186">
        <f>SUM(V140:V145)</f>
        <v>2.4300000000000002E-2</v>
      </c>
      <c r="W139" s="184"/>
      <c r="X139" s="187">
        <f>SUM(X140:X145)</f>
        <v>0</v>
      </c>
      <c r="AR139" s="188" t="s">
        <v>81</v>
      </c>
      <c r="AT139" s="189" t="s">
        <v>73</v>
      </c>
      <c r="AU139" s="189" t="s">
        <v>81</v>
      </c>
      <c r="AY139" s="188" t="s">
        <v>167</v>
      </c>
      <c r="BK139" s="190">
        <f>SUM(BK140:BK145)</f>
        <v>0</v>
      </c>
    </row>
    <row r="140" spans="1:65" s="2" customFormat="1" ht="37.9" customHeight="1">
      <c r="A140" s="31"/>
      <c r="B140" s="32"/>
      <c r="C140" s="193" t="s">
        <v>190</v>
      </c>
      <c r="D140" s="193" t="s">
        <v>169</v>
      </c>
      <c r="E140" s="194" t="s">
        <v>549</v>
      </c>
      <c r="F140" s="195" t="s">
        <v>550</v>
      </c>
      <c r="G140" s="196" t="s">
        <v>172</v>
      </c>
      <c r="H140" s="197">
        <v>9</v>
      </c>
      <c r="I140" s="198"/>
      <c r="J140" s="198"/>
      <c r="K140" s="199">
        <f>ROUND(P140*H140,2)</f>
        <v>0</v>
      </c>
      <c r="L140" s="200"/>
      <c r="M140" s="36"/>
      <c r="N140" s="201" t="s">
        <v>1</v>
      </c>
      <c r="O140" s="202" t="s">
        <v>37</v>
      </c>
      <c r="P140" s="203">
        <f>I140+J140</f>
        <v>0</v>
      </c>
      <c r="Q140" s="203">
        <f>ROUND(I140*H140,2)</f>
        <v>0</v>
      </c>
      <c r="R140" s="203">
        <f>ROUND(J140*H140,2)</f>
        <v>0</v>
      </c>
      <c r="S140" s="68"/>
      <c r="T140" s="204">
        <f>S140*H140</f>
        <v>0</v>
      </c>
      <c r="U140" s="204">
        <v>2.7000000000000001E-3</v>
      </c>
      <c r="V140" s="204">
        <f>U140*H140</f>
        <v>2.4300000000000002E-2</v>
      </c>
      <c r="W140" s="204">
        <v>0</v>
      </c>
      <c r="X140" s="205">
        <f>W140*H140</f>
        <v>0</v>
      </c>
      <c r="Y140" s="31"/>
      <c r="Z140" s="31"/>
      <c r="AA140" s="31"/>
      <c r="AB140" s="31"/>
      <c r="AC140" s="31"/>
      <c r="AD140" s="31"/>
      <c r="AE140" s="31"/>
      <c r="AR140" s="206" t="s">
        <v>81</v>
      </c>
      <c r="AT140" s="206" t="s">
        <v>169</v>
      </c>
      <c r="AU140" s="206" t="s">
        <v>83</v>
      </c>
      <c r="AY140" s="14" t="s">
        <v>167</v>
      </c>
      <c r="BE140" s="207">
        <f>IF(O140="základní",K140,0)</f>
        <v>0</v>
      </c>
      <c r="BF140" s="207">
        <f>IF(O140="snížená",K140,0)</f>
        <v>0</v>
      </c>
      <c r="BG140" s="207">
        <f>IF(O140="zákl. přenesená",K140,0)</f>
        <v>0</v>
      </c>
      <c r="BH140" s="207">
        <f>IF(O140="sníž. přenesená",K140,0)</f>
        <v>0</v>
      </c>
      <c r="BI140" s="207">
        <f>IF(O140="nulová",K140,0)</f>
        <v>0</v>
      </c>
      <c r="BJ140" s="14" t="s">
        <v>81</v>
      </c>
      <c r="BK140" s="207">
        <f>ROUND(P140*H140,2)</f>
        <v>0</v>
      </c>
      <c r="BL140" s="14" t="s">
        <v>81</v>
      </c>
      <c r="BM140" s="206" t="s">
        <v>925</v>
      </c>
    </row>
    <row r="141" spans="1:65" s="2" customFormat="1" ht="29.25">
      <c r="A141" s="31"/>
      <c r="B141" s="32"/>
      <c r="C141" s="33"/>
      <c r="D141" s="208" t="s">
        <v>174</v>
      </c>
      <c r="E141" s="33"/>
      <c r="F141" s="209" t="s">
        <v>552</v>
      </c>
      <c r="G141" s="33"/>
      <c r="H141" s="33"/>
      <c r="I141" s="210"/>
      <c r="J141" s="210"/>
      <c r="K141" s="33"/>
      <c r="L141" s="33"/>
      <c r="M141" s="36"/>
      <c r="N141" s="211"/>
      <c r="O141" s="212"/>
      <c r="P141" s="68"/>
      <c r="Q141" s="68"/>
      <c r="R141" s="68"/>
      <c r="S141" s="68"/>
      <c r="T141" s="68"/>
      <c r="U141" s="68"/>
      <c r="V141" s="68"/>
      <c r="W141" s="68"/>
      <c r="X141" s="69"/>
      <c r="Y141" s="31"/>
      <c r="Z141" s="31"/>
      <c r="AA141" s="31"/>
      <c r="AB141" s="31"/>
      <c r="AC141" s="31"/>
      <c r="AD141" s="31"/>
      <c r="AE141" s="31"/>
      <c r="AT141" s="14" t="s">
        <v>174</v>
      </c>
      <c r="AU141" s="14" t="s">
        <v>83</v>
      </c>
    </row>
    <row r="142" spans="1:65" s="2" customFormat="1" ht="136.5">
      <c r="A142" s="31"/>
      <c r="B142" s="32"/>
      <c r="C142" s="33"/>
      <c r="D142" s="208" t="s">
        <v>512</v>
      </c>
      <c r="E142" s="33"/>
      <c r="F142" s="223" t="s">
        <v>553</v>
      </c>
      <c r="G142" s="33"/>
      <c r="H142" s="33"/>
      <c r="I142" s="210"/>
      <c r="J142" s="210"/>
      <c r="K142" s="33"/>
      <c r="L142" s="33"/>
      <c r="M142" s="36"/>
      <c r="N142" s="211"/>
      <c r="O142" s="212"/>
      <c r="P142" s="68"/>
      <c r="Q142" s="68"/>
      <c r="R142" s="68"/>
      <c r="S142" s="68"/>
      <c r="T142" s="68"/>
      <c r="U142" s="68"/>
      <c r="V142" s="68"/>
      <c r="W142" s="68"/>
      <c r="X142" s="69"/>
      <c r="Y142" s="31"/>
      <c r="Z142" s="31"/>
      <c r="AA142" s="31"/>
      <c r="AB142" s="31"/>
      <c r="AC142" s="31"/>
      <c r="AD142" s="31"/>
      <c r="AE142" s="31"/>
      <c r="AT142" s="14" t="s">
        <v>512</v>
      </c>
      <c r="AU142" s="14" t="s">
        <v>83</v>
      </c>
    </row>
    <row r="143" spans="1:65" s="2" customFormat="1" ht="24.2" customHeight="1">
      <c r="A143" s="31"/>
      <c r="B143" s="32"/>
      <c r="C143" s="193" t="s">
        <v>194</v>
      </c>
      <c r="D143" s="193" t="s">
        <v>169</v>
      </c>
      <c r="E143" s="194" t="s">
        <v>554</v>
      </c>
      <c r="F143" s="195" t="s">
        <v>555</v>
      </c>
      <c r="G143" s="196" t="s">
        <v>538</v>
      </c>
      <c r="H143" s="197">
        <v>30</v>
      </c>
      <c r="I143" s="198"/>
      <c r="J143" s="198"/>
      <c r="K143" s="199">
        <f>ROUND(P143*H143,2)</f>
        <v>0</v>
      </c>
      <c r="L143" s="200"/>
      <c r="M143" s="36"/>
      <c r="N143" s="201" t="s">
        <v>1</v>
      </c>
      <c r="O143" s="202" t="s">
        <v>37</v>
      </c>
      <c r="P143" s="203">
        <f>I143+J143</f>
        <v>0</v>
      </c>
      <c r="Q143" s="203">
        <f>ROUND(I143*H143,2)</f>
        <v>0</v>
      </c>
      <c r="R143" s="203">
        <f>ROUND(J143*H143,2)</f>
        <v>0</v>
      </c>
      <c r="S143" s="68"/>
      <c r="T143" s="204">
        <f>S143*H143</f>
        <v>0</v>
      </c>
      <c r="U143" s="204">
        <v>0</v>
      </c>
      <c r="V143" s="204">
        <f>U143*H143</f>
        <v>0</v>
      </c>
      <c r="W143" s="204">
        <v>0</v>
      </c>
      <c r="X143" s="205">
        <f>W143*H143</f>
        <v>0</v>
      </c>
      <c r="Y143" s="31"/>
      <c r="Z143" s="31"/>
      <c r="AA143" s="31"/>
      <c r="AB143" s="31"/>
      <c r="AC143" s="31"/>
      <c r="AD143" s="31"/>
      <c r="AE143" s="31"/>
      <c r="AR143" s="206" t="s">
        <v>81</v>
      </c>
      <c r="AT143" s="206" t="s">
        <v>169</v>
      </c>
      <c r="AU143" s="206" t="s">
        <v>83</v>
      </c>
      <c r="AY143" s="14" t="s">
        <v>167</v>
      </c>
      <c r="BE143" s="207">
        <f>IF(O143="základní",K143,0)</f>
        <v>0</v>
      </c>
      <c r="BF143" s="207">
        <f>IF(O143="snížená",K143,0)</f>
        <v>0</v>
      </c>
      <c r="BG143" s="207">
        <f>IF(O143="zákl. přenesená",K143,0)</f>
        <v>0</v>
      </c>
      <c r="BH143" s="207">
        <f>IF(O143="sníž. přenesená",K143,0)</f>
        <v>0</v>
      </c>
      <c r="BI143" s="207">
        <f>IF(O143="nulová",K143,0)</f>
        <v>0</v>
      </c>
      <c r="BJ143" s="14" t="s">
        <v>81</v>
      </c>
      <c r="BK143" s="207">
        <f>ROUND(P143*H143,2)</f>
        <v>0</v>
      </c>
      <c r="BL143" s="14" t="s">
        <v>81</v>
      </c>
      <c r="BM143" s="206" t="s">
        <v>926</v>
      </c>
    </row>
    <row r="144" spans="1:65" s="2" customFormat="1" ht="29.25">
      <c r="A144" s="31"/>
      <c r="B144" s="32"/>
      <c r="C144" s="33"/>
      <c r="D144" s="208" t="s">
        <v>174</v>
      </c>
      <c r="E144" s="33"/>
      <c r="F144" s="209" t="s">
        <v>557</v>
      </c>
      <c r="G144" s="33"/>
      <c r="H144" s="33"/>
      <c r="I144" s="210"/>
      <c r="J144" s="210"/>
      <c r="K144" s="33"/>
      <c r="L144" s="33"/>
      <c r="M144" s="36"/>
      <c r="N144" s="211"/>
      <c r="O144" s="212"/>
      <c r="P144" s="68"/>
      <c r="Q144" s="68"/>
      <c r="R144" s="68"/>
      <c r="S144" s="68"/>
      <c r="T144" s="68"/>
      <c r="U144" s="68"/>
      <c r="V144" s="68"/>
      <c r="W144" s="68"/>
      <c r="X144" s="69"/>
      <c r="Y144" s="31"/>
      <c r="Z144" s="31"/>
      <c r="AA144" s="31"/>
      <c r="AB144" s="31"/>
      <c r="AC144" s="31"/>
      <c r="AD144" s="31"/>
      <c r="AE144" s="31"/>
      <c r="AT144" s="14" t="s">
        <v>174</v>
      </c>
      <c r="AU144" s="14" t="s">
        <v>83</v>
      </c>
    </row>
    <row r="145" spans="1:65" s="2" customFormat="1" ht="97.5">
      <c r="A145" s="31"/>
      <c r="B145" s="32"/>
      <c r="C145" s="33"/>
      <c r="D145" s="208" t="s">
        <v>512</v>
      </c>
      <c r="E145" s="33"/>
      <c r="F145" s="223" t="s">
        <v>558</v>
      </c>
      <c r="G145" s="33"/>
      <c r="H145" s="33"/>
      <c r="I145" s="210"/>
      <c r="J145" s="210"/>
      <c r="K145" s="33"/>
      <c r="L145" s="33"/>
      <c r="M145" s="36"/>
      <c r="N145" s="211"/>
      <c r="O145" s="212"/>
      <c r="P145" s="68"/>
      <c r="Q145" s="68"/>
      <c r="R145" s="68"/>
      <c r="S145" s="68"/>
      <c r="T145" s="68"/>
      <c r="U145" s="68"/>
      <c r="V145" s="68"/>
      <c r="W145" s="68"/>
      <c r="X145" s="69"/>
      <c r="Y145" s="31"/>
      <c r="Z145" s="31"/>
      <c r="AA145" s="31"/>
      <c r="AB145" s="31"/>
      <c r="AC145" s="31"/>
      <c r="AD145" s="31"/>
      <c r="AE145" s="31"/>
      <c r="AT145" s="14" t="s">
        <v>512</v>
      </c>
      <c r="AU145" s="14" t="s">
        <v>83</v>
      </c>
    </row>
    <row r="146" spans="1:65" s="12" customFormat="1" ht="22.9" customHeight="1">
      <c r="B146" s="176"/>
      <c r="C146" s="177"/>
      <c r="D146" s="178" t="s">
        <v>73</v>
      </c>
      <c r="E146" s="191" t="s">
        <v>83</v>
      </c>
      <c r="F146" s="191" t="s">
        <v>559</v>
      </c>
      <c r="G146" s="177"/>
      <c r="H146" s="177"/>
      <c r="I146" s="180"/>
      <c r="J146" s="180"/>
      <c r="K146" s="192">
        <f>BK146</f>
        <v>0</v>
      </c>
      <c r="L146" s="177"/>
      <c r="M146" s="182"/>
      <c r="N146" s="183"/>
      <c r="O146" s="184"/>
      <c r="P146" s="184"/>
      <c r="Q146" s="185">
        <f>SUM(Q147:Q152)</f>
        <v>0</v>
      </c>
      <c r="R146" s="185">
        <f>SUM(R147:R152)</f>
        <v>0</v>
      </c>
      <c r="S146" s="184"/>
      <c r="T146" s="186">
        <f>SUM(T147:T152)</f>
        <v>0</v>
      </c>
      <c r="U146" s="184"/>
      <c r="V146" s="186">
        <f>SUM(V147:V152)</f>
        <v>7.6071917999999998</v>
      </c>
      <c r="W146" s="184"/>
      <c r="X146" s="187">
        <f>SUM(X147:X152)</f>
        <v>0</v>
      </c>
      <c r="AR146" s="188" t="s">
        <v>81</v>
      </c>
      <c r="AT146" s="189" t="s">
        <v>73</v>
      </c>
      <c r="AU146" s="189" t="s">
        <v>81</v>
      </c>
      <c r="AY146" s="188" t="s">
        <v>167</v>
      </c>
      <c r="BK146" s="190">
        <f>SUM(BK147:BK152)</f>
        <v>0</v>
      </c>
    </row>
    <row r="147" spans="1:65" s="2" customFormat="1" ht="14.45" customHeight="1">
      <c r="A147" s="31"/>
      <c r="B147" s="32"/>
      <c r="C147" s="193" t="s">
        <v>198</v>
      </c>
      <c r="D147" s="193" t="s">
        <v>169</v>
      </c>
      <c r="E147" s="194" t="s">
        <v>560</v>
      </c>
      <c r="F147" s="195" t="s">
        <v>561</v>
      </c>
      <c r="G147" s="196" t="s">
        <v>534</v>
      </c>
      <c r="H147" s="197">
        <v>1.92</v>
      </c>
      <c r="I147" s="198"/>
      <c r="J147" s="198"/>
      <c r="K147" s="199">
        <f>ROUND(P147*H147,2)</f>
        <v>0</v>
      </c>
      <c r="L147" s="200"/>
      <c r="M147" s="36"/>
      <c r="N147" s="201" t="s">
        <v>1</v>
      </c>
      <c r="O147" s="202" t="s">
        <v>37</v>
      </c>
      <c r="P147" s="203">
        <f>I147+J147</f>
        <v>0</v>
      </c>
      <c r="Q147" s="203">
        <f>ROUND(I147*H147,2)</f>
        <v>0</v>
      </c>
      <c r="R147" s="203">
        <f>ROUND(J147*H147,2)</f>
        <v>0</v>
      </c>
      <c r="S147" s="68"/>
      <c r="T147" s="204">
        <f>S147*H147</f>
        <v>0</v>
      </c>
      <c r="U147" s="204">
        <v>2.45329</v>
      </c>
      <c r="V147" s="204">
        <f>U147*H147</f>
        <v>4.7103168000000002</v>
      </c>
      <c r="W147" s="204">
        <v>0</v>
      </c>
      <c r="X147" s="205">
        <f>W147*H147</f>
        <v>0</v>
      </c>
      <c r="Y147" s="31"/>
      <c r="Z147" s="31"/>
      <c r="AA147" s="31"/>
      <c r="AB147" s="31"/>
      <c r="AC147" s="31"/>
      <c r="AD147" s="31"/>
      <c r="AE147" s="31"/>
      <c r="AR147" s="206" t="s">
        <v>81</v>
      </c>
      <c r="AT147" s="206" t="s">
        <v>169</v>
      </c>
      <c r="AU147" s="206" t="s">
        <v>83</v>
      </c>
      <c r="AY147" s="14" t="s">
        <v>167</v>
      </c>
      <c r="BE147" s="207">
        <f>IF(O147="základní",K147,0)</f>
        <v>0</v>
      </c>
      <c r="BF147" s="207">
        <f>IF(O147="snížená",K147,0)</f>
        <v>0</v>
      </c>
      <c r="BG147" s="207">
        <f>IF(O147="zákl. přenesená",K147,0)</f>
        <v>0</v>
      </c>
      <c r="BH147" s="207">
        <f>IF(O147="sníž. přenesená",K147,0)</f>
        <v>0</v>
      </c>
      <c r="BI147" s="207">
        <f>IF(O147="nulová",K147,0)</f>
        <v>0</v>
      </c>
      <c r="BJ147" s="14" t="s">
        <v>81</v>
      </c>
      <c r="BK147" s="207">
        <f>ROUND(P147*H147,2)</f>
        <v>0</v>
      </c>
      <c r="BL147" s="14" t="s">
        <v>81</v>
      </c>
      <c r="BM147" s="206" t="s">
        <v>927</v>
      </c>
    </row>
    <row r="148" spans="1:65" s="2" customFormat="1" ht="19.5">
      <c r="A148" s="31"/>
      <c r="B148" s="32"/>
      <c r="C148" s="33"/>
      <c r="D148" s="208" t="s">
        <v>174</v>
      </c>
      <c r="E148" s="33"/>
      <c r="F148" s="209" t="s">
        <v>563</v>
      </c>
      <c r="G148" s="33"/>
      <c r="H148" s="33"/>
      <c r="I148" s="210"/>
      <c r="J148" s="210"/>
      <c r="K148" s="33"/>
      <c r="L148" s="33"/>
      <c r="M148" s="36"/>
      <c r="N148" s="211"/>
      <c r="O148" s="212"/>
      <c r="P148" s="68"/>
      <c r="Q148" s="68"/>
      <c r="R148" s="68"/>
      <c r="S148" s="68"/>
      <c r="T148" s="68"/>
      <c r="U148" s="68"/>
      <c r="V148" s="68"/>
      <c r="W148" s="68"/>
      <c r="X148" s="69"/>
      <c r="Y148" s="31"/>
      <c r="Z148" s="31"/>
      <c r="AA148" s="31"/>
      <c r="AB148" s="31"/>
      <c r="AC148" s="31"/>
      <c r="AD148" s="31"/>
      <c r="AE148" s="31"/>
      <c r="AT148" s="14" t="s">
        <v>174</v>
      </c>
      <c r="AU148" s="14" t="s">
        <v>83</v>
      </c>
    </row>
    <row r="149" spans="1:65" s="2" customFormat="1" ht="78">
      <c r="A149" s="31"/>
      <c r="B149" s="32"/>
      <c r="C149" s="33"/>
      <c r="D149" s="208" t="s">
        <v>512</v>
      </c>
      <c r="E149" s="33"/>
      <c r="F149" s="223" t="s">
        <v>564</v>
      </c>
      <c r="G149" s="33"/>
      <c r="H149" s="33"/>
      <c r="I149" s="210"/>
      <c r="J149" s="210"/>
      <c r="K149" s="33"/>
      <c r="L149" s="33"/>
      <c r="M149" s="36"/>
      <c r="N149" s="211"/>
      <c r="O149" s="212"/>
      <c r="P149" s="68"/>
      <c r="Q149" s="68"/>
      <c r="R149" s="68"/>
      <c r="S149" s="68"/>
      <c r="T149" s="68"/>
      <c r="U149" s="68"/>
      <c r="V149" s="68"/>
      <c r="W149" s="68"/>
      <c r="X149" s="69"/>
      <c r="Y149" s="31"/>
      <c r="Z149" s="31"/>
      <c r="AA149" s="31"/>
      <c r="AB149" s="31"/>
      <c r="AC149" s="31"/>
      <c r="AD149" s="31"/>
      <c r="AE149" s="31"/>
      <c r="AT149" s="14" t="s">
        <v>512</v>
      </c>
      <c r="AU149" s="14" t="s">
        <v>83</v>
      </c>
    </row>
    <row r="150" spans="1:65" s="2" customFormat="1" ht="24.2" customHeight="1">
      <c r="A150" s="31"/>
      <c r="B150" s="32"/>
      <c r="C150" s="193" t="s">
        <v>204</v>
      </c>
      <c r="D150" s="193" t="s">
        <v>169</v>
      </c>
      <c r="E150" s="194" t="s">
        <v>565</v>
      </c>
      <c r="F150" s="195" t="s">
        <v>566</v>
      </c>
      <c r="G150" s="196" t="s">
        <v>534</v>
      </c>
      <c r="H150" s="197">
        <v>1.5</v>
      </c>
      <c r="I150" s="198"/>
      <c r="J150" s="198"/>
      <c r="K150" s="199">
        <f>ROUND(P150*H150,2)</f>
        <v>0</v>
      </c>
      <c r="L150" s="200"/>
      <c r="M150" s="36"/>
      <c r="N150" s="201" t="s">
        <v>1</v>
      </c>
      <c r="O150" s="202" t="s">
        <v>37</v>
      </c>
      <c r="P150" s="203">
        <f>I150+J150</f>
        <v>0</v>
      </c>
      <c r="Q150" s="203">
        <f>ROUND(I150*H150,2)</f>
        <v>0</v>
      </c>
      <c r="R150" s="203">
        <f>ROUND(J150*H150,2)</f>
        <v>0</v>
      </c>
      <c r="S150" s="68"/>
      <c r="T150" s="204">
        <f>S150*H150</f>
        <v>0</v>
      </c>
      <c r="U150" s="204">
        <v>1.9312499999999999</v>
      </c>
      <c r="V150" s="204">
        <f>U150*H150</f>
        <v>2.8968749999999996</v>
      </c>
      <c r="W150" s="204">
        <v>0</v>
      </c>
      <c r="X150" s="205">
        <f>W150*H150</f>
        <v>0</v>
      </c>
      <c r="Y150" s="31"/>
      <c r="Z150" s="31"/>
      <c r="AA150" s="31"/>
      <c r="AB150" s="31"/>
      <c r="AC150" s="31"/>
      <c r="AD150" s="31"/>
      <c r="AE150" s="31"/>
      <c r="AR150" s="206" t="s">
        <v>81</v>
      </c>
      <c r="AT150" s="206" t="s">
        <v>169</v>
      </c>
      <c r="AU150" s="206" t="s">
        <v>83</v>
      </c>
      <c r="AY150" s="14" t="s">
        <v>167</v>
      </c>
      <c r="BE150" s="207">
        <f>IF(O150="základní",K150,0)</f>
        <v>0</v>
      </c>
      <c r="BF150" s="207">
        <f>IF(O150="snížená",K150,0)</f>
        <v>0</v>
      </c>
      <c r="BG150" s="207">
        <f>IF(O150="zákl. přenesená",K150,0)</f>
        <v>0</v>
      </c>
      <c r="BH150" s="207">
        <f>IF(O150="sníž. přenesená",K150,0)</f>
        <v>0</v>
      </c>
      <c r="BI150" s="207">
        <f>IF(O150="nulová",K150,0)</f>
        <v>0</v>
      </c>
      <c r="BJ150" s="14" t="s">
        <v>81</v>
      </c>
      <c r="BK150" s="207">
        <f>ROUND(P150*H150,2)</f>
        <v>0</v>
      </c>
      <c r="BL150" s="14" t="s">
        <v>81</v>
      </c>
      <c r="BM150" s="206" t="s">
        <v>928</v>
      </c>
    </row>
    <row r="151" spans="1:65" s="2" customFormat="1" ht="19.5">
      <c r="A151" s="31"/>
      <c r="B151" s="32"/>
      <c r="C151" s="33"/>
      <c r="D151" s="208" t="s">
        <v>174</v>
      </c>
      <c r="E151" s="33"/>
      <c r="F151" s="209" t="s">
        <v>568</v>
      </c>
      <c r="G151" s="33"/>
      <c r="H151" s="33"/>
      <c r="I151" s="210"/>
      <c r="J151" s="210"/>
      <c r="K151" s="33"/>
      <c r="L151" s="33"/>
      <c r="M151" s="36"/>
      <c r="N151" s="211"/>
      <c r="O151" s="212"/>
      <c r="P151" s="68"/>
      <c r="Q151" s="68"/>
      <c r="R151" s="68"/>
      <c r="S151" s="68"/>
      <c r="T151" s="68"/>
      <c r="U151" s="68"/>
      <c r="V151" s="68"/>
      <c r="W151" s="68"/>
      <c r="X151" s="69"/>
      <c r="Y151" s="31"/>
      <c r="Z151" s="31"/>
      <c r="AA151" s="31"/>
      <c r="AB151" s="31"/>
      <c r="AC151" s="31"/>
      <c r="AD151" s="31"/>
      <c r="AE151" s="31"/>
      <c r="AT151" s="14" t="s">
        <v>174</v>
      </c>
      <c r="AU151" s="14" t="s">
        <v>83</v>
      </c>
    </row>
    <row r="152" spans="1:65" s="2" customFormat="1" ht="68.25">
      <c r="A152" s="31"/>
      <c r="B152" s="32"/>
      <c r="C152" s="33"/>
      <c r="D152" s="208" t="s">
        <v>512</v>
      </c>
      <c r="E152" s="33"/>
      <c r="F152" s="223" t="s">
        <v>569</v>
      </c>
      <c r="G152" s="33"/>
      <c r="H152" s="33"/>
      <c r="I152" s="210"/>
      <c r="J152" s="210"/>
      <c r="K152" s="33"/>
      <c r="L152" s="33"/>
      <c r="M152" s="36"/>
      <c r="N152" s="211"/>
      <c r="O152" s="212"/>
      <c r="P152" s="68"/>
      <c r="Q152" s="68"/>
      <c r="R152" s="68"/>
      <c r="S152" s="68"/>
      <c r="T152" s="68"/>
      <c r="U152" s="68"/>
      <c r="V152" s="68"/>
      <c r="W152" s="68"/>
      <c r="X152" s="69"/>
      <c r="Y152" s="31"/>
      <c r="Z152" s="31"/>
      <c r="AA152" s="31"/>
      <c r="AB152" s="31"/>
      <c r="AC152" s="31"/>
      <c r="AD152" s="31"/>
      <c r="AE152" s="31"/>
      <c r="AT152" s="14" t="s">
        <v>512</v>
      </c>
      <c r="AU152" s="14" t="s">
        <v>83</v>
      </c>
    </row>
    <row r="153" spans="1:65" s="12" customFormat="1" ht="22.9" customHeight="1">
      <c r="B153" s="176"/>
      <c r="C153" s="177"/>
      <c r="D153" s="178" t="s">
        <v>73</v>
      </c>
      <c r="E153" s="191" t="s">
        <v>186</v>
      </c>
      <c r="F153" s="191" t="s">
        <v>570</v>
      </c>
      <c r="G153" s="177"/>
      <c r="H153" s="177"/>
      <c r="I153" s="180"/>
      <c r="J153" s="180"/>
      <c r="K153" s="192">
        <f>BK153</f>
        <v>0</v>
      </c>
      <c r="L153" s="177"/>
      <c r="M153" s="182"/>
      <c r="N153" s="183"/>
      <c r="O153" s="184"/>
      <c r="P153" s="184"/>
      <c r="Q153" s="185">
        <f>SUM(Q154:Q156)</f>
        <v>0</v>
      </c>
      <c r="R153" s="185">
        <f>SUM(R154:R156)</f>
        <v>0</v>
      </c>
      <c r="S153" s="184"/>
      <c r="T153" s="186">
        <f>SUM(T154:T156)</f>
        <v>0</v>
      </c>
      <c r="U153" s="184"/>
      <c r="V153" s="186">
        <f>SUM(V154:V156)</f>
        <v>1.5150000000000001</v>
      </c>
      <c r="W153" s="184"/>
      <c r="X153" s="187">
        <f>SUM(X154:X156)</f>
        <v>0</v>
      </c>
      <c r="AR153" s="188" t="s">
        <v>81</v>
      </c>
      <c r="AT153" s="189" t="s">
        <v>73</v>
      </c>
      <c r="AU153" s="189" t="s">
        <v>81</v>
      </c>
      <c r="AY153" s="188" t="s">
        <v>167</v>
      </c>
      <c r="BK153" s="190">
        <f>SUM(BK154:BK156)</f>
        <v>0</v>
      </c>
    </row>
    <row r="154" spans="1:65" s="2" customFormat="1" ht="24.2" customHeight="1">
      <c r="A154" s="31"/>
      <c r="B154" s="32"/>
      <c r="C154" s="193" t="s">
        <v>210</v>
      </c>
      <c r="D154" s="193" t="s">
        <v>169</v>
      </c>
      <c r="E154" s="194" t="s">
        <v>571</v>
      </c>
      <c r="F154" s="195" t="s">
        <v>572</v>
      </c>
      <c r="G154" s="196" t="s">
        <v>538</v>
      </c>
      <c r="H154" s="197">
        <v>15</v>
      </c>
      <c r="I154" s="198"/>
      <c r="J154" s="198"/>
      <c r="K154" s="199">
        <f>ROUND(P154*H154,2)</f>
        <v>0</v>
      </c>
      <c r="L154" s="200"/>
      <c r="M154" s="36"/>
      <c r="N154" s="201" t="s">
        <v>1</v>
      </c>
      <c r="O154" s="202" t="s">
        <v>37</v>
      </c>
      <c r="P154" s="203">
        <f>I154+J154</f>
        <v>0</v>
      </c>
      <c r="Q154" s="203">
        <f>ROUND(I154*H154,2)</f>
        <v>0</v>
      </c>
      <c r="R154" s="203">
        <f>ROUND(J154*H154,2)</f>
        <v>0</v>
      </c>
      <c r="S154" s="68"/>
      <c r="T154" s="204">
        <f>S154*H154</f>
        <v>0</v>
      </c>
      <c r="U154" s="204">
        <v>0.10100000000000001</v>
      </c>
      <c r="V154" s="204">
        <f>U154*H154</f>
        <v>1.5150000000000001</v>
      </c>
      <c r="W154" s="204">
        <v>0</v>
      </c>
      <c r="X154" s="205">
        <f>W154*H154</f>
        <v>0</v>
      </c>
      <c r="Y154" s="31"/>
      <c r="Z154" s="31"/>
      <c r="AA154" s="31"/>
      <c r="AB154" s="31"/>
      <c r="AC154" s="31"/>
      <c r="AD154" s="31"/>
      <c r="AE154" s="31"/>
      <c r="AR154" s="206" t="s">
        <v>81</v>
      </c>
      <c r="AT154" s="206" t="s">
        <v>169</v>
      </c>
      <c r="AU154" s="206" t="s">
        <v>83</v>
      </c>
      <c r="AY154" s="14" t="s">
        <v>167</v>
      </c>
      <c r="BE154" s="207">
        <f>IF(O154="základní",K154,0)</f>
        <v>0</v>
      </c>
      <c r="BF154" s="207">
        <f>IF(O154="snížená",K154,0)</f>
        <v>0</v>
      </c>
      <c r="BG154" s="207">
        <f>IF(O154="zákl. přenesená",K154,0)</f>
        <v>0</v>
      </c>
      <c r="BH154" s="207">
        <f>IF(O154="sníž. přenesená",K154,0)</f>
        <v>0</v>
      </c>
      <c r="BI154" s="207">
        <f>IF(O154="nulová",K154,0)</f>
        <v>0</v>
      </c>
      <c r="BJ154" s="14" t="s">
        <v>81</v>
      </c>
      <c r="BK154" s="207">
        <f>ROUND(P154*H154,2)</f>
        <v>0</v>
      </c>
      <c r="BL154" s="14" t="s">
        <v>81</v>
      </c>
      <c r="BM154" s="206" t="s">
        <v>929</v>
      </c>
    </row>
    <row r="155" spans="1:65" s="2" customFormat="1" ht="48.75">
      <c r="A155" s="31"/>
      <c r="B155" s="32"/>
      <c r="C155" s="33"/>
      <c r="D155" s="208" t="s">
        <v>174</v>
      </c>
      <c r="E155" s="33"/>
      <c r="F155" s="209" t="s">
        <v>574</v>
      </c>
      <c r="G155" s="33"/>
      <c r="H155" s="33"/>
      <c r="I155" s="210"/>
      <c r="J155" s="210"/>
      <c r="K155" s="33"/>
      <c r="L155" s="33"/>
      <c r="M155" s="36"/>
      <c r="N155" s="211"/>
      <c r="O155" s="212"/>
      <c r="P155" s="68"/>
      <c r="Q155" s="68"/>
      <c r="R155" s="68"/>
      <c r="S155" s="68"/>
      <c r="T155" s="68"/>
      <c r="U155" s="68"/>
      <c r="V155" s="68"/>
      <c r="W155" s="68"/>
      <c r="X155" s="69"/>
      <c r="Y155" s="31"/>
      <c r="Z155" s="31"/>
      <c r="AA155" s="31"/>
      <c r="AB155" s="31"/>
      <c r="AC155" s="31"/>
      <c r="AD155" s="31"/>
      <c r="AE155" s="31"/>
      <c r="AT155" s="14" t="s">
        <v>174</v>
      </c>
      <c r="AU155" s="14" t="s">
        <v>83</v>
      </c>
    </row>
    <row r="156" spans="1:65" s="2" customFormat="1" ht="78">
      <c r="A156" s="31"/>
      <c r="B156" s="32"/>
      <c r="C156" s="33"/>
      <c r="D156" s="208" t="s">
        <v>512</v>
      </c>
      <c r="E156" s="33"/>
      <c r="F156" s="223" t="s">
        <v>575</v>
      </c>
      <c r="G156" s="33"/>
      <c r="H156" s="33"/>
      <c r="I156" s="210"/>
      <c r="J156" s="210"/>
      <c r="K156" s="33"/>
      <c r="L156" s="33"/>
      <c r="M156" s="36"/>
      <c r="N156" s="211"/>
      <c r="O156" s="212"/>
      <c r="P156" s="68"/>
      <c r="Q156" s="68"/>
      <c r="R156" s="68"/>
      <c r="S156" s="68"/>
      <c r="T156" s="68"/>
      <c r="U156" s="68"/>
      <c r="V156" s="68"/>
      <c r="W156" s="68"/>
      <c r="X156" s="69"/>
      <c r="Y156" s="31"/>
      <c r="Z156" s="31"/>
      <c r="AA156" s="31"/>
      <c r="AB156" s="31"/>
      <c r="AC156" s="31"/>
      <c r="AD156" s="31"/>
      <c r="AE156" s="31"/>
      <c r="AT156" s="14" t="s">
        <v>512</v>
      </c>
      <c r="AU156" s="14" t="s">
        <v>83</v>
      </c>
    </row>
    <row r="157" spans="1:65" s="12" customFormat="1" ht="22.9" customHeight="1">
      <c r="B157" s="176"/>
      <c r="C157" s="177"/>
      <c r="D157" s="178" t="s">
        <v>73</v>
      </c>
      <c r="E157" s="191" t="s">
        <v>204</v>
      </c>
      <c r="F157" s="191" t="s">
        <v>576</v>
      </c>
      <c r="G157" s="177"/>
      <c r="H157" s="177"/>
      <c r="I157" s="180"/>
      <c r="J157" s="180"/>
      <c r="K157" s="192">
        <f>BK157</f>
        <v>0</v>
      </c>
      <c r="L157" s="177"/>
      <c r="M157" s="182"/>
      <c r="N157" s="183"/>
      <c r="O157" s="184"/>
      <c r="P157" s="184"/>
      <c r="Q157" s="185">
        <f>SUM(Q158:Q160)</f>
        <v>0</v>
      </c>
      <c r="R157" s="185">
        <f>SUM(R158:R160)</f>
        <v>0</v>
      </c>
      <c r="S157" s="184"/>
      <c r="T157" s="186">
        <f>SUM(T158:T160)</f>
        <v>0</v>
      </c>
      <c r="U157" s="184"/>
      <c r="V157" s="186">
        <f>SUM(V158:V160)</f>
        <v>1.9621299999999999</v>
      </c>
      <c r="W157" s="184"/>
      <c r="X157" s="187">
        <f>SUM(X158:X160)</f>
        <v>0</v>
      </c>
      <c r="AR157" s="188" t="s">
        <v>81</v>
      </c>
      <c r="AT157" s="189" t="s">
        <v>73</v>
      </c>
      <c r="AU157" s="189" t="s">
        <v>81</v>
      </c>
      <c r="AY157" s="188" t="s">
        <v>167</v>
      </c>
      <c r="BK157" s="190">
        <f>SUM(BK158:BK160)</f>
        <v>0</v>
      </c>
    </row>
    <row r="158" spans="1:65" s="2" customFormat="1" ht="24.2" customHeight="1">
      <c r="A158" s="31"/>
      <c r="B158" s="32"/>
      <c r="C158" s="193" t="s">
        <v>215</v>
      </c>
      <c r="D158" s="193" t="s">
        <v>169</v>
      </c>
      <c r="E158" s="194" t="s">
        <v>577</v>
      </c>
      <c r="F158" s="195" t="s">
        <v>578</v>
      </c>
      <c r="G158" s="196" t="s">
        <v>172</v>
      </c>
      <c r="H158" s="197">
        <v>23</v>
      </c>
      <c r="I158" s="198"/>
      <c r="J158" s="198"/>
      <c r="K158" s="199">
        <f>ROUND(P158*H158,2)</f>
        <v>0</v>
      </c>
      <c r="L158" s="200"/>
      <c r="M158" s="36"/>
      <c r="N158" s="201" t="s">
        <v>1</v>
      </c>
      <c r="O158" s="202" t="s">
        <v>37</v>
      </c>
      <c r="P158" s="203">
        <f>I158+J158</f>
        <v>0</v>
      </c>
      <c r="Q158" s="203">
        <f>ROUND(I158*H158,2)</f>
        <v>0</v>
      </c>
      <c r="R158" s="203">
        <f>ROUND(J158*H158,2)</f>
        <v>0</v>
      </c>
      <c r="S158" s="68"/>
      <c r="T158" s="204">
        <f>S158*H158</f>
        <v>0</v>
      </c>
      <c r="U158" s="204">
        <v>8.5309999999999997E-2</v>
      </c>
      <c r="V158" s="204">
        <f>U158*H158</f>
        <v>1.9621299999999999</v>
      </c>
      <c r="W158" s="204">
        <v>0</v>
      </c>
      <c r="X158" s="205">
        <f>W158*H158</f>
        <v>0</v>
      </c>
      <c r="Y158" s="31"/>
      <c r="Z158" s="31"/>
      <c r="AA158" s="31"/>
      <c r="AB158" s="31"/>
      <c r="AC158" s="31"/>
      <c r="AD158" s="31"/>
      <c r="AE158" s="31"/>
      <c r="AR158" s="206" t="s">
        <v>81</v>
      </c>
      <c r="AT158" s="206" t="s">
        <v>169</v>
      </c>
      <c r="AU158" s="206" t="s">
        <v>83</v>
      </c>
      <c r="AY158" s="14" t="s">
        <v>167</v>
      </c>
      <c r="BE158" s="207">
        <f>IF(O158="základní",K158,0)</f>
        <v>0</v>
      </c>
      <c r="BF158" s="207">
        <f>IF(O158="snížená",K158,0)</f>
        <v>0</v>
      </c>
      <c r="BG158" s="207">
        <f>IF(O158="zákl. přenesená",K158,0)</f>
        <v>0</v>
      </c>
      <c r="BH158" s="207">
        <f>IF(O158="sníž. přenesená",K158,0)</f>
        <v>0</v>
      </c>
      <c r="BI158" s="207">
        <f>IF(O158="nulová",K158,0)</f>
        <v>0</v>
      </c>
      <c r="BJ158" s="14" t="s">
        <v>81</v>
      </c>
      <c r="BK158" s="207">
        <f>ROUND(P158*H158,2)</f>
        <v>0</v>
      </c>
      <c r="BL158" s="14" t="s">
        <v>81</v>
      </c>
      <c r="BM158" s="206" t="s">
        <v>930</v>
      </c>
    </row>
    <row r="159" spans="1:65" s="2" customFormat="1" ht="19.5">
      <c r="A159" s="31"/>
      <c r="B159" s="32"/>
      <c r="C159" s="33"/>
      <c r="D159" s="208" t="s">
        <v>174</v>
      </c>
      <c r="E159" s="33"/>
      <c r="F159" s="209" t="s">
        <v>580</v>
      </c>
      <c r="G159" s="33"/>
      <c r="H159" s="33"/>
      <c r="I159" s="210"/>
      <c r="J159" s="210"/>
      <c r="K159" s="33"/>
      <c r="L159" s="33"/>
      <c r="M159" s="36"/>
      <c r="N159" s="211"/>
      <c r="O159" s="212"/>
      <c r="P159" s="68"/>
      <c r="Q159" s="68"/>
      <c r="R159" s="68"/>
      <c r="S159" s="68"/>
      <c r="T159" s="68"/>
      <c r="U159" s="68"/>
      <c r="V159" s="68"/>
      <c r="W159" s="68"/>
      <c r="X159" s="69"/>
      <c r="Y159" s="31"/>
      <c r="Z159" s="31"/>
      <c r="AA159" s="31"/>
      <c r="AB159" s="31"/>
      <c r="AC159" s="31"/>
      <c r="AD159" s="31"/>
      <c r="AE159" s="31"/>
      <c r="AT159" s="14" t="s">
        <v>174</v>
      </c>
      <c r="AU159" s="14" t="s">
        <v>83</v>
      </c>
    </row>
    <row r="160" spans="1:65" s="2" customFormat="1" ht="68.25">
      <c r="A160" s="31"/>
      <c r="B160" s="32"/>
      <c r="C160" s="33"/>
      <c r="D160" s="208" t="s">
        <v>512</v>
      </c>
      <c r="E160" s="33"/>
      <c r="F160" s="223" t="s">
        <v>581</v>
      </c>
      <c r="G160" s="33"/>
      <c r="H160" s="33"/>
      <c r="I160" s="210"/>
      <c r="J160" s="210"/>
      <c r="K160" s="33"/>
      <c r="L160" s="33"/>
      <c r="M160" s="36"/>
      <c r="N160" s="211"/>
      <c r="O160" s="212"/>
      <c r="P160" s="68"/>
      <c r="Q160" s="68"/>
      <c r="R160" s="68"/>
      <c r="S160" s="68"/>
      <c r="T160" s="68"/>
      <c r="U160" s="68"/>
      <c r="V160" s="68"/>
      <c r="W160" s="68"/>
      <c r="X160" s="69"/>
      <c r="Y160" s="31"/>
      <c r="Z160" s="31"/>
      <c r="AA160" s="31"/>
      <c r="AB160" s="31"/>
      <c r="AC160" s="31"/>
      <c r="AD160" s="31"/>
      <c r="AE160" s="31"/>
      <c r="AT160" s="14" t="s">
        <v>512</v>
      </c>
      <c r="AU160" s="14" t="s">
        <v>83</v>
      </c>
    </row>
    <row r="161" spans="1:65" s="12" customFormat="1" ht="25.9" customHeight="1">
      <c r="B161" s="176"/>
      <c r="C161" s="177"/>
      <c r="D161" s="178" t="s">
        <v>73</v>
      </c>
      <c r="E161" s="179" t="s">
        <v>199</v>
      </c>
      <c r="F161" s="179" t="s">
        <v>582</v>
      </c>
      <c r="G161" s="177"/>
      <c r="H161" s="177"/>
      <c r="I161" s="180"/>
      <c r="J161" s="180"/>
      <c r="K161" s="181">
        <f>BK161</f>
        <v>0</v>
      </c>
      <c r="L161" s="177"/>
      <c r="M161" s="182"/>
      <c r="N161" s="183"/>
      <c r="O161" s="184"/>
      <c r="P161" s="184"/>
      <c r="Q161" s="185">
        <f>Q162</f>
        <v>0</v>
      </c>
      <c r="R161" s="185">
        <f>R162</f>
        <v>0</v>
      </c>
      <c r="S161" s="184"/>
      <c r="T161" s="186">
        <f>T162</f>
        <v>0</v>
      </c>
      <c r="U161" s="184"/>
      <c r="V161" s="186">
        <f>V162</f>
        <v>0</v>
      </c>
      <c r="W161" s="184"/>
      <c r="X161" s="187">
        <f>X162</f>
        <v>0</v>
      </c>
      <c r="AR161" s="188" t="s">
        <v>178</v>
      </c>
      <c r="AT161" s="189" t="s">
        <v>73</v>
      </c>
      <c r="AU161" s="189" t="s">
        <v>74</v>
      </c>
      <c r="AY161" s="188" t="s">
        <v>167</v>
      </c>
      <c r="BK161" s="190">
        <f>BK162</f>
        <v>0</v>
      </c>
    </row>
    <row r="162" spans="1:65" s="12" customFormat="1" ht="22.9" customHeight="1">
      <c r="B162" s="176"/>
      <c r="C162" s="177"/>
      <c r="D162" s="178" t="s">
        <v>73</v>
      </c>
      <c r="E162" s="191" t="s">
        <v>583</v>
      </c>
      <c r="F162" s="191" t="s">
        <v>584</v>
      </c>
      <c r="G162" s="177"/>
      <c r="H162" s="177"/>
      <c r="I162" s="180"/>
      <c r="J162" s="180"/>
      <c r="K162" s="192">
        <f>BK162</f>
        <v>0</v>
      </c>
      <c r="L162" s="177"/>
      <c r="M162" s="182"/>
      <c r="N162" s="183"/>
      <c r="O162" s="184"/>
      <c r="P162" s="184"/>
      <c r="Q162" s="185">
        <f>SUM(Q163:Q165)</f>
        <v>0</v>
      </c>
      <c r="R162" s="185">
        <f>SUM(R163:R165)</f>
        <v>0</v>
      </c>
      <c r="S162" s="184"/>
      <c r="T162" s="186">
        <f>SUM(T163:T165)</f>
        <v>0</v>
      </c>
      <c r="U162" s="184"/>
      <c r="V162" s="186">
        <f>SUM(V163:V165)</f>
        <v>0</v>
      </c>
      <c r="W162" s="184"/>
      <c r="X162" s="187">
        <f>SUM(X163:X165)</f>
        <v>0</v>
      </c>
      <c r="AR162" s="188" t="s">
        <v>178</v>
      </c>
      <c r="AT162" s="189" t="s">
        <v>73</v>
      </c>
      <c r="AU162" s="189" t="s">
        <v>81</v>
      </c>
      <c r="AY162" s="188" t="s">
        <v>167</v>
      </c>
      <c r="BK162" s="190">
        <f>SUM(BK163:BK165)</f>
        <v>0</v>
      </c>
    </row>
    <row r="163" spans="1:65" s="2" customFormat="1" ht="24.2" customHeight="1">
      <c r="A163" s="31"/>
      <c r="B163" s="32"/>
      <c r="C163" s="193" t="s">
        <v>220</v>
      </c>
      <c r="D163" s="193" t="s">
        <v>169</v>
      </c>
      <c r="E163" s="194" t="s">
        <v>585</v>
      </c>
      <c r="F163" s="195" t="s">
        <v>586</v>
      </c>
      <c r="G163" s="196" t="s">
        <v>534</v>
      </c>
      <c r="H163" s="197">
        <v>6</v>
      </c>
      <c r="I163" s="198"/>
      <c r="J163" s="198"/>
      <c r="K163" s="199">
        <f>ROUND(P163*H163,2)</f>
        <v>0</v>
      </c>
      <c r="L163" s="200"/>
      <c r="M163" s="36"/>
      <c r="N163" s="201" t="s">
        <v>1</v>
      </c>
      <c r="O163" s="202" t="s">
        <v>37</v>
      </c>
      <c r="P163" s="203">
        <f>I163+J163</f>
        <v>0</v>
      </c>
      <c r="Q163" s="203">
        <f>ROUND(I163*H163,2)</f>
        <v>0</v>
      </c>
      <c r="R163" s="203">
        <f>ROUND(J163*H163,2)</f>
        <v>0</v>
      </c>
      <c r="S163" s="68"/>
      <c r="T163" s="204">
        <f>S163*H163</f>
        <v>0</v>
      </c>
      <c r="U163" s="204">
        <v>0</v>
      </c>
      <c r="V163" s="204">
        <f>U163*H163</f>
        <v>0</v>
      </c>
      <c r="W163" s="204">
        <v>0</v>
      </c>
      <c r="X163" s="205">
        <f>W163*H163</f>
        <v>0</v>
      </c>
      <c r="Y163" s="31"/>
      <c r="Z163" s="31"/>
      <c r="AA163" s="31"/>
      <c r="AB163" s="31"/>
      <c r="AC163" s="31"/>
      <c r="AD163" s="31"/>
      <c r="AE163" s="31"/>
      <c r="AR163" s="206" t="s">
        <v>81</v>
      </c>
      <c r="AT163" s="206" t="s">
        <v>169</v>
      </c>
      <c r="AU163" s="206" t="s">
        <v>83</v>
      </c>
      <c r="AY163" s="14" t="s">
        <v>167</v>
      </c>
      <c r="BE163" s="207">
        <f>IF(O163="základní",K163,0)</f>
        <v>0</v>
      </c>
      <c r="BF163" s="207">
        <f>IF(O163="snížená",K163,0)</f>
        <v>0</v>
      </c>
      <c r="BG163" s="207">
        <f>IF(O163="zákl. přenesená",K163,0)</f>
        <v>0</v>
      </c>
      <c r="BH163" s="207">
        <f>IF(O163="sníž. přenesená",K163,0)</f>
        <v>0</v>
      </c>
      <c r="BI163" s="207">
        <f>IF(O163="nulová",K163,0)</f>
        <v>0</v>
      </c>
      <c r="BJ163" s="14" t="s">
        <v>81</v>
      </c>
      <c r="BK163" s="207">
        <f>ROUND(P163*H163,2)</f>
        <v>0</v>
      </c>
      <c r="BL163" s="14" t="s">
        <v>81</v>
      </c>
      <c r="BM163" s="206" t="s">
        <v>931</v>
      </c>
    </row>
    <row r="164" spans="1:65" s="2" customFormat="1" ht="39">
      <c r="A164" s="31"/>
      <c r="B164" s="32"/>
      <c r="C164" s="33"/>
      <c r="D164" s="208" t="s">
        <v>174</v>
      </c>
      <c r="E164" s="33"/>
      <c r="F164" s="209" t="s">
        <v>588</v>
      </c>
      <c r="G164" s="33"/>
      <c r="H164" s="33"/>
      <c r="I164" s="210"/>
      <c r="J164" s="210"/>
      <c r="K164" s="33"/>
      <c r="L164" s="33"/>
      <c r="M164" s="36"/>
      <c r="N164" s="211"/>
      <c r="O164" s="212"/>
      <c r="P164" s="68"/>
      <c r="Q164" s="68"/>
      <c r="R164" s="68"/>
      <c r="S164" s="68"/>
      <c r="T164" s="68"/>
      <c r="U164" s="68"/>
      <c r="V164" s="68"/>
      <c r="W164" s="68"/>
      <c r="X164" s="69"/>
      <c r="Y164" s="31"/>
      <c r="Z164" s="31"/>
      <c r="AA164" s="31"/>
      <c r="AB164" s="31"/>
      <c r="AC164" s="31"/>
      <c r="AD164" s="31"/>
      <c r="AE164" s="31"/>
      <c r="AT164" s="14" t="s">
        <v>174</v>
      </c>
      <c r="AU164" s="14" t="s">
        <v>83</v>
      </c>
    </row>
    <row r="165" spans="1:65" s="2" customFormat="1" ht="29.25">
      <c r="A165" s="31"/>
      <c r="B165" s="32"/>
      <c r="C165" s="33"/>
      <c r="D165" s="208" t="s">
        <v>512</v>
      </c>
      <c r="E165" s="33"/>
      <c r="F165" s="223" t="s">
        <v>589</v>
      </c>
      <c r="G165" s="33"/>
      <c r="H165" s="33"/>
      <c r="I165" s="210"/>
      <c r="J165" s="210"/>
      <c r="K165" s="33"/>
      <c r="L165" s="33"/>
      <c r="M165" s="36"/>
      <c r="N165" s="224"/>
      <c r="O165" s="225"/>
      <c r="P165" s="226"/>
      <c r="Q165" s="226"/>
      <c r="R165" s="226"/>
      <c r="S165" s="226"/>
      <c r="T165" s="226"/>
      <c r="U165" s="226"/>
      <c r="V165" s="226"/>
      <c r="W165" s="226"/>
      <c r="X165" s="227"/>
      <c r="Y165" s="31"/>
      <c r="Z165" s="31"/>
      <c r="AA165" s="31"/>
      <c r="AB165" s="31"/>
      <c r="AC165" s="31"/>
      <c r="AD165" s="31"/>
      <c r="AE165" s="31"/>
      <c r="AT165" s="14" t="s">
        <v>512</v>
      </c>
      <c r="AU165" s="14" t="s">
        <v>83</v>
      </c>
    </row>
    <row r="166" spans="1:65" s="2" customFormat="1" ht="6.95" customHeight="1">
      <c r="A166" s="31"/>
      <c r="B166" s="51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36"/>
      <c r="N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</row>
  </sheetData>
  <sheetProtection algorithmName="SHA-512" hashValue="iKzu2ZSrphF/H1fIY2lB0DeYMB+YUplyhdR3NIXAS/6iN5yy7/yHR/lb48ziowjDrjtkUyVjA7m7LIGAsSrJiA==" saltValue="LxYkt2mOXUMpIo0s5LdJTrPrZ1HFS7mYGf8QX6qrW9UfXQg7HnhKIvWZvkMYldZztTM9E+m2itOtyIkyXzQYWw==" spinCount="100000" sheet="1" objects="1" scenarios="1" formatColumns="0" formatRows="0" autoFilter="0"/>
  <autoFilter ref="C126:L165"/>
  <mergeCells count="12">
    <mergeCell ref="E119:H119"/>
    <mergeCell ref="M2:Z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T2" s="14" t="s">
        <v>105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7"/>
      <c r="AT3" s="14" t="s">
        <v>83</v>
      </c>
    </row>
    <row r="4" spans="1:46" s="1" customFormat="1" ht="24.95" customHeight="1">
      <c r="B4" s="17"/>
      <c r="D4" s="116" t="s">
        <v>131</v>
      </c>
      <c r="M4" s="17"/>
      <c r="N4" s="117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18" t="s">
        <v>17</v>
      </c>
      <c r="M6" s="17"/>
    </row>
    <row r="7" spans="1:46" s="1" customFormat="1" ht="23.25" customHeight="1">
      <c r="B7" s="17"/>
      <c r="E7" s="274" t="str">
        <f>'Rekapitulace stavby'!K6</f>
        <v>Oprava PZS na trati Staré Město u UH - Vlárský průsmyk a Kojetín - Valašské Meziříčí</v>
      </c>
      <c r="F7" s="275"/>
      <c r="G7" s="275"/>
      <c r="H7" s="275"/>
      <c r="M7" s="17"/>
    </row>
    <row r="8" spans="1:46" s="1" customFormat="1" ht="12" customHeight="1">
      <c r="B8" s="17"/>
      <c r="D8" s="118" t="s">
        <v>132</v>
      </c>
      <c r="M8" s="17"/>
    </row>
    <row r="9" spans="1:46" s="2" customFormat="1" ht="23.25" customHeight="1">
      <c r="A9" s="31"/>
      <c r="B9" s="36"/>
      <c r="C9" s="31"/>
      <c r="D9" s="31"/>
      <c r="E9" s="274" t="s">
        <v>932</v>
      </c>
      <c r="F9" s="276"/>
      <c r="G9" s="276"/>
      <c r="H9" s="276"/>
      <c r="I9" s="31"/>
      <c r="J9" s="31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8" t="s">
        <v>134</v>
      </c>
      <c r="E10" s="31"/>
      <c r="F10" s="31"/>
      <c r="G10" s="31"/>
      <c r="H10" s="31"/>
      <c r="I10" s="31"/>
      <c r="J10" s="31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7" t="s">
        <v>933</v>
      </c>
      <c r="F11" s="276"/>
      <c r="G11" s="276"/>
      <c r="H11" s="276"/>
      <c r="I11" s="31"/>
      <c r="J11" s="31"/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8" t="s">
        <v>19</v>
      </c>
      <c r="E13" s="31"/>
      <c r="F13" s="109" t="s">
        <v>1</v>
      </c>
      <c r="G13" s="31"/>
      <c r="H13" s="31"/>
      <c r="I13" s="118" t="s">
        <v>20</v>
      </c>
      <c r="J13" s="109" t="s">
        <v>1</v>
      </c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21</v>
      </c>
      <c r="E14" s="31"/>
      <c r="F14" s="109" t="s">
        <v>22</v>
      </c>
      <c r="G14" s="31"/>
      <c r="H14" s="31"/>
      <c r="I14" s="118" t="s">
        <v>23</v>
      </c>
      <c r="J14" s="119">
        <f>'Rekapitulace stavby'!AN8</f>
        <v>0</v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24</v>
      </c>
      <c r="E16" s="31"/>
      <c r="F16" s="31"/>
      <c r="G16" s="31"/>
      <c r="H16" s="31"/>
      <c r="I16" s="118" t="s">
        <v>25</v>
      </c>
      <c r="J16" s="109" t="str">
        <f>IF('Rekapitulace stavby'!AN10="","",'Rekapitulace stavby'!AN10)</f>
        <v/>
      </c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9" t="str">
        <f>IF('Rekapitulace stavby'!E11="","",'Rekapitulace stavby'!E11)</f>
        <v xml:space="preserve"> </v>
      </c>
      <c r="F17" s="31"/>
      <c r="G17" s="31"/>
      <c r="H17" s="31"/>
      <c r="I17" s="118" t="s">
        <v>26</v>
      </c>
      <c r="J17" s="109" t="str">
        <f>IF('Rekapitulace stavby'!AN11="","",'Rekapitulace stavby'!AN11)</f>
        <v/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8" t="s">
        <v>27</v>
      </c>
      <c r="E19" s="31"/>
      <c r="F19" s="31"/>
      <c r="G19" s="31"/>
      <c r="H19" s="31"/>
      <c r="I19" s="118" t="s">
        <v>25</v>
      </c>
      <c r="J19" s="27" t="str">
        <f>'Rekapitulace stavby'!AN13</f>
        <v>Vyplň údaj</v>
      </c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8" t="str">
        <f>'Rekapitulace stavby'!E14</f>
        <v>Vyplň údaj</v>
      </c>
      <c r="F20" s="279"/>
      <c r="G20" s="279"/>
      <c r="H20" s="279"/>
      <c r="I20" s="118" t="s">
        <v>26</v>
      </c>
      <c r="J20" s="27" t="str">
        <f>'Rekapitulace stavby'!AN14</f>
        <v>Vyplň údaj</v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8" t="s">
        <v>29</v>
      </c>
      <c r="E22" s="31"/>
      <c r="F22" s="31"/>
      <c r="G22" s="31"/>
      <c r="H22" s="31"/>
      <c r="I22" s="118" t="s">
        <v>25</v>
      </c>
      <c r="J22" s="109" t="str">
        <f>IF('Rekapitulace stavby'!AN16="","",'Rekapitulace stavby'!AN16)</f>
        <v/>
      </c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9" t="str">
        <f>IF('Rekapitulace stavby'!E17="","",'Rekapitulace stavby'!E17)</f>
        <v xml:space="preserve"> </v>
      </c>
      <c r="F23" s="31"/>
      <c r="G23" s="31"/>
      <c r="H23" s="31"/>
      <c r="I23" s="118" t="s">
        <v>26</v>
      </c>
      <c r="J23" s="109" t="str">
        <f>IF('Rekapitulace stavby'!AN17="","",'Rekapitulace stavby'!AN17)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8" t="s">
        <v>30</v>
      </c>
      <c r="E25" s="31"/>
      <c r="F25" s="31"/>
      <c r="G25" s="31"/>
      <c r="H25" s="31"/>
      <c r="I25" s="118" t="s">
        <v>25</v>
      </c>
      <c r="J25" s="109" t="str">
        <f>IF('Rekapitulace stavby'!AN19="","",'Rekapitulace stavby'!AN19)</f>
        <v/>
      </c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9" t="str">
        <f>IF('Rekapitulace stavby'!E20="","",'Rekapitulace stavby'!E20)</f>
        <v xml:space="preserve"> </v>
      </c>
      <c r="F26" s="31"/>
      <c r="G26" s="31"/>
      <c r="H26" s="31"/>
      <c r="I26" s="118" t="s">
        <v>26</v>
      </c>
      <c r="J26" s="109" t="str">
        <f>IF('Rekapitulace stavby'!AN20="","",'Rekapitulace stavby'!AN20)</f>
        <v/>
      </c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8" t="s">
        <v>31</v>
      </c>
      <c r="E28" s="31"/>
      <c r="F28" s="31"/>
      <c r="G28" s="31"/>
      <c r="H28" s="31"/>
      <c r="I28" s="31"/>
      <c r="J28" s="31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0"/>
      <c r="B29" s="121"/>
      <c r="C29" s="120"/>
      <c r="D29" s="120"/>
      <c r="E29" s="280" t="s">
        <v>1</v>
      </c>
      <c r="F29" s="280"/>
      <c r="G29" s="280"/>
      <c r="H29" s="280"/>
      <c r="I29" s="120"/>
      <c r="J29" s="120"/>
      <c r="K29" s="120"/>
      <c r="L29" s="120"/>
      <c r="M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3"/>
      <c r="E31" s="123"/>
      <c r="F31" s="123"/>
      <c r="G31" s="123"/>
      <c r="H31" s="123"/>
      <c r="I31" s="123"/>
      <c r="J31" s="123"/>
      <c r="K31" s="123"/>
      <c r="L31" s="123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2.75">
      <c r="A32" s="31"/>
      <c r="B32" s="36"/>
      <c r="C32" s="31"/>
      <c r="D32" s="31"/>
      <c r="E32" s="118" t="s">
        <v>136</v>
      </c>
      <c r="F32" s="31"/>
      <c r="G32" s="31"/>
      <c r="H32" s="31"/>
      <c r="I32" s="31"/>
      <c r="J32" s="31"/>
      <c r="K32" s="124">
        <f>I98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2.75">
      <c r="A33" s="31"/>
      <c r="B33" s="36"/>
      <c r="C33" s="31"/>
      <c r="D33" s="31"/>
      <c r="E33" s="118" t="s">
        <v>137</v>
      </c>
      <c r="F33" s="31"/>
      <c r="G33" s="31"/>
      <c r="H33" s="31"/>
      <c r="I33" s="31"/>
      <c r="J33" s="31"/>
      <c r="K33" s="124">
        <f>J98</f>
        <v>0</v>
      </c>
      <c r="L33" s="3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5" t="s">
        <v>32</v>
      </c>
      <c r="E34" s="31"/>
      <c r="F34" s="31"/>
      <c r="G34" s="31"/>
      <c r="H34" s="31"/>
      <c r="I34" s="31"/>
      <c r="J34" s="31"/>
      <c r="K34" s="126">
        <f>ROUND(K123, 2)</f>
        <v>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3"/>
      <c r="E35" s="123"/>
      <c r="F35" s="123"/>
      <c r="G35" s="123"/>
      <c r="H35" s="123"/>
      <c r="I35" s="123"/>
      <c r="J35" s="123"/>
      <c r="K35" s="123"/>
      <c r="L35" s="123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27" t="s">
        <v>34</v>
      </c>
      <c r="G36" s="31"/>
      <c r="H36" s="31"/>
      <c r="I36" s="127" t="s">
        <v>33</v>
      </c>
      <c r="J36" s="31"/>
      <c r="K36" s="127" t="s">
        <v>35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28" t="s">
        <v>36</v>
      </c>
      <c r="E37" s="118" t="s">
        <v>37</v>
      </c>
      <c r="F37" s="124">
        <f>ROUND((SUM(BE123:BE376)),  2)</f>
        <v>0</v>
      </c>
      <c r="G37" s="31"/>
      <c r="H37" s="31"/>
      <c r="I37" s="129">
        <v>0.21</v>
      </c>
      <c r="J37" s="31"/>
      <c r="K37" s="124">
        <f>ROUND(((SUM(BE123:BE376))*I37),  2)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8" t="s">
        <v>38</v>
      </c>
      <c r="F38" s="124">
        <f>ROUND((SUM(BF123:BF376)),  2)</f>
        <v>0</v>
      </c>
      <c r="G38" s="31"/>
      <c r="H38" s="31"/>
      <c r="I38" s="129">
        <v>0.15</v>
      </c>
      <c r="J38" s="31"/>
      <c r="K38" s="124">
        <f>ROUND(((SUM(BF123:BF376))*I38),  2)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39</v>
      </c>
      <c r="F39" s="124">
        <f>ROUND((SUM(BG123:BG376)),  2)</f>
        <v>0</v>
      </c>
      <c r="G39" s="31"/>
      <c r="H39" s="31"/>
      <c r="I39" s="129">
        <v>0.21</v>
      </c>
      <c r="J39" s="31"/>
      <c r="K39" s="124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8" t="s">
        <v>40</v>
      </c>
      <c r="F40" s="124">
        <f>ROUND((SUM(BH123:BH376)),  2)</f>
        <v>0</v>
      </c>
      <c r="G40" s="31"/>
      <c r="H40" s="31"/>
      <c r="I40" s="129">
        <v>0.15</v>
      </c>
      <c r="J40" s="31"/>
      <c r="K40" s="124">
        <f>0</f>
        <v>0</v>
      </c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8" t="s">
        <v>41</v>
      </c>
      <c r="F41" s="124">
        <f>ROUND((SUM(BI123:BI376)),  2)</f>
        <v>0</v>
      </c>
      <c r="G41" s="31"/>
      <c r="H41" s="31"/>
      <c r="I41" s="129">
        <v>0</v>
      </c>
      <c r="J41" s="31"/>
      <c r="K41" s="124">
        <f>0</f>
        <v>0</v>
      </c>
      <c r="L41" s="31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0"/>
      <c r="D43" s="131" t="s">
        <v>42</v>
      </c>
      <c r="E43" s="132"/>
      <c r="F43" s="132"/>
      <c r="G43" s="133" t="s">
        <v>43</v>
      </c>
      <c r="H43" s="134" t="s">
        <v>44</v>
      </c>
      <c r="I43" s="132"/>
      <c r="J43" s="132"/>
      <c r="K43" s="135">
        <f>SUM(K34:K41)</f>
        <v>0</v>
      </c>
      <c r="L43" s="136"/>
      <c r="M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8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138"/>
      <c r="M50" s="48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1"/>
      <c r="B61" s="36"/>
      <c r="C61" s="31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140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1"/>
      <c r="B65" s="36"/>
      <c r="C65" s="31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143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1"/>
      <c r="B76" s="36"/>
      <c r="C76" s="31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140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138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17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3.25" customHeight="1">
      <c r="A85" s="31"/>
      <c r="B85" s="32"/>
      <c r="C85" s="33"/>
      <c r="D85" s="33"/>
      <c r="E85" s="281" t="str">
        <f>E7</f>
        <v>Oprava PZS na trati Staré Město u UH - Vlárský průsmyk a Kojetín - Valašské Meziříčí</v>
      </c>
      <c r="F85" s="282"/>
      <c r="G85" s="282"/>
      <c r="H85" s="282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132</v>
      </c>
      <c r="D86" s="19"/>
      <c r="E86" s="19"/>
      <c r="F86" s="19"/>
      <c r="G86" s="19"/>
      <c r="H86" s="19"/>
      <c r="I86" s="19"/>
      <c r="J86" s="19"/>
      <c r="K86" s="19"/>
      <c r="L86" s="19"/>
      <c r="M86" s="17"/>
    </row>
    <row r="87" spans="1:31" s="2" customFormat="1" ht="23.25" customHeight="1">
      <c r="A87" s="31"/>
      <c r="B87" s="32"/>
      <c r="C87" s="33"/>
      <c r="D87" s="33"/>
      <c r="E87" s="281" t="s">
        <v>932</v>
      </c>
      <c r="F87" s="283"/>
      <c r="G87" s="283"/>
      <c r="H87" s="283"/>
      <c r="I87" s="33"/>
      <c r="J87" s="33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134</v>
      </c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34" t="str">
        <f>E11</f>
        <v>PS 03.1 - Technologie P7992</v>
      </c>
      <c r="F89" s="283"/>
      <c r="G89" s="283"/>
      <c r="H89" s="283"/>
      <c r="I89" s="33"/>
      <c r="J89" s="33"/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21</v>
      </c>
      <c r="D91" s="33"/>
      <c r="E91" s="33"/>
      <c r="F91" s="24" t="str">
        <f>F14</f>
        <v xml:space="preserve"> </v>
      </c>
      <c r="G91" s="33"/>
      <c r="H91" s="33"/>
      <c r="I91" s="26" t="s">
        <v>23</v>
      </c>
      <c r="J91" s="63">
        <f>IF(J14="","",J14)</f>
        <v>0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3"/>
      <c r="E93" s="33"/>
      <c r="F93" s="24" t="str">
        <f>E17</f>
        <v xml:space="preserve"> </v>
      </c>
      <c r="G93" s="33"/>
      <c r="H93" s="33"/>
      <c r="I93" s="26" t="s">
        <v>29</v>
      </c>
      <c r="J93" s="29" t="str">
        <f>E23</f>
        <v xml:space="preserve"> </v>
      </c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30</v>
      </c>
      <c r="J94" s="29" t="str">
        <f>E26</f>
        <v xml:space="preserve"> </v>
      </c>
      <c r="K94" s="33"/>
      <c r="L94" s="33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8" t="s">
        <v>139</v>
      </c>
      <c r="D96" s="149"/>
      <c r="E96" s="149"/>
      <c r="F96" s="149"/>
      <c r="G96" s="149"/>
      <c r="H96" s="149"/>
      <c r="I96" s="150" t="s">
        <v>140</v>
      </c>
      <c r="J96" s="150" t="s">
        <v>141</v>
      </c>
      <c r="K96" s="150" t="s">
        <v>142</v>
      </c>
      <c r="L96" s="149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1" t="s">
        <v>143</v>
      </c>
      <c r="D98" s="33"/>
      <c r="E98" s="33"/>
      <c r="F98" s="33"/>
      <c r="G98" s="33"/>
      <c r="H98" s="33"/>
      <c r="I98" s="81">
        <f t="shared" ref="I98:J100" si="0">Q123</f>
        <v>0</v>
      </c>
      <c r="J98" s="81">
        <f t="shared" si="0"/>
        <v>0</v>
      </c>
      <c r="K98" s="81">
        <f>K123</f>
        <v>0</v>
      </c>
      <c r="L98" s="33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144</v>
      </c>
    </row>
    <row r="99" spans="1:47" s="9" customFormat="1" ht="24.95" customHeight="1">
      <c r="B99" s="152"/>
      <c r="C99" s="153"/>
      <c r="D99" s="154" t="s">
        <v>145</v>
      </c>
      <c r="E99" s="155"/>
      <c r="F99" s="155"/>
      <c r="G99" s="155"/>
      <c r="H99" s="155"/>
      <c r="I99" s="156">
        <f t="shared" si="0"/>
        <v>0</v>
      </c>
      <c r="J99" s="156">
        <f t="shared" si="0"/>
        <v>0</v>
      </c>
      <c r="K99" s="156">
        <f>K124</f>
        <v>0</v>
      </c>
      <c r="L99" s="153"/>
      <c r="M99" s="157"/>
    </row>
    <row r="100" spans="1:47" s="10" customFormat="1" ht="19.899999999999999" customHeight="1">
      <c r="B100" s="158"/>
      <c r="C100" s="103"/>
      <c r="D100" s="159" t="s">
        <v>146</v>
      </c>
      <c r="E100" s="160"/>
      <c r="F100" s="160"/>
      <c r="G100" s="160"/>
      <c r="H100" s="160"/>
      <c r="I100" s="161">
        <f t="shared" si="0"/>
        <v>0</v>
      </c>
      <c r="J100" s="161">
        <f t="shared" si="0"/>
        <v>0</v>
      </c>
      <c r="K100" s="161">
        <f>K125</f>
        <v>0</v>
      </c>
      <c r="L100" s="103"/>
      <c r="M100" s="162"/>
    </row>
    <row r="101" spans="1:47" s="9" customFormat="1" ht="24.95" customHeight="1">
      <c r="B101" s="152"/>
      <c r="C101" s="153"/>
      <c r="D101" s="154" t="s">
        <v>147</v>
      </c>
      <c r="E101" s="155"/>
      <c r="F101" s="155"/>
      <c r="G101" s="155"/>
      <c r="H101" s="155"/>
      <c r="I101" s="156">
        <f>Q140</f>
        <v>0</v>
      </c>
      <c r="J101" s="156">
        <f>R140</f>
        <v>0</v>
      </c>
      <c r="K101" s="156">
        <f>K140</f>
        <v>0</v>
      </c>
      <c r="L101" s="153"/>
      <c r="M101" s="157"/>
    </row>
    <row r="102" spans="1:47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148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17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23.25" customHeight="1">
      <c r="A111" s="31"/>
      <c r="B111" s="32"/>
      <c r="C111" s="33"/>
      <c r="D111" s="33"/>
      <c r="E111" s="281" t="str">
        <f>E7</f>
        <v>Oprava PZS na trati Staré Město u UH - Vlárský průsmyk a Kojetín - Valašské Meziříčí</v>
      </c>
      <c r="F111" s="282"/>
      <c r="G111" s="282"/>
      <c r="H111" s="282"/>
      <c r="I111" s="33"/>
      <c r="J111" s="33"/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8"/>
      <c r="C112" s="26" t="s">
        <v>132</v>
      </c>
      <c r="D112" s="19"/>
      <c r="E112" s="19"/>
      <c r="F112" s="19"/>
      <c r="G112" s="19"/>
      <c r="H112" s="19"/>
      <c r="I112" s="19"/>
      <c r="J112" s="19"/>
      <c r="K112" s="19"/>
      <c r="L112" s="19"/>
      <c r="M112" s="17"/>
    </row>
    <row r="113" spans="1:65" s="2" customFormat="1" ht="23.25" customHeight="1">
      <c r="A113" s="31"/>
      <c r="B113" s="32"/>
      <c r="C113" s="33"/>
      <c r="D113" s="33"/>
      <c r="E113" s="281" t="s">
        <v>932</v>
      </c>
      <c r="F113" s="283"/>
      <c r="G113" s="283"/>
      <c r="H113" s="283"/>
      <c r="I113" s="33"/>
      <c r="J113" s="33"/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134</v>
      </c>
      <c r="D114" s="33"/>
      <c r="E114" s="33"/>
      <c r="F114" s="33"/>
      <c r="G114" s="33"/>
      <c r="H114" s="33"/>
      <c r="I114" s="33"/>
      <c r="J114" s="33"/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34" t="str">
        <f>E11</f>
        <v>PS 03.1 - Technologie P7992</v>
      </c>
      <c r="F115" s="283"/>
      <c r="G115" s="283"/>
      <c r="H115" s="283"/>
      <c r="I115" s="33"/>
      <c r="J115" s="33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21</v>
      </c>
      <c r="D117" s="33"/>
      <c r="E117" s="33"/>
      <c r="F117" s="24" t="str">
        <f>F14</f>
        <v xml:space="preserve"> </v>
      </c>
      <c r="G117" s="33"/>
      <c r="H117" s="33"/>
      <c r="I117" s="26" t="s">
        <v>23</v>
      </c>
      <c r="J117" s="63">
        <f>IF(J14="","",J14)</f>
        <v>0</v>
      </c>
      <c r="K117" s="33"/>
      <c r="L117" s="33"/>
      <c r="M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24</v>
      </c>
      <c r="D119" s="33"/>
      <c r="E119" s="33"/>
      <c r="F119" s="24" t="str">
        <f>E17</f>
        <v xml:space="preserve"> </v>
      </c>
      <c r="G119" s="33"/>
      <c r="H119" s="33"/>
      <c r="I119" s="26" t="s">
        <v>29</v>
      </c>
      <c r="J119" s="29" t="str">
        <f>E23</f>
        <v xml:space="preserve"> </v>
      </c>
      <c r="K119" s="33"/>
      <c r="L119" s="33"/>
      <c r="M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27</v>
      </c>
      <c r="D120" s="33"/>
      <c r="E120" s="33"/>
      <c r="F120" s="24" t="str">
        <f>IF(E20="","",E20)</f>
        <v>Vyplň údaj</v>
      </c>
      <c r="G120" s="33"/>
      <c r="H120" s="33"/>
      <c r="I120" s="26" t="s">
        <v>30</v>
      </c>
      <c r="J120" s="29" t="str">
        <f>E26</f>
        <v xml:space="preserve"> </v>
      </c>
      <c r="K120" s="33"/>
      <c r="L120" s="33"/>
      <c r="M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63"/>
      <c r="B122" s="164"/>
      <c r="C122" s="165" t="s">
        <v>149</v>
      </c>
      <c r="D122" s="166" t="s">
        <v>57</v>
      </c>
      <c r="E122" s="166" t="s">
        <v>53</v>
      </c>
      <c r="F122" s="166" t="s">
        <v>54</v>
      </c>
      <c r="G122" s="166" t="s">
        <v>150</v>
      </c>
      <c r="H122" s="166" t="s">
        <v>151</v>
      </c>
      <c r="I122" s="166" t="s">
        <v>152</v>
      </c>
      <c r="J122" s="166" t="s">
        <v>153</v>
      </c>
      <c r="K122" s="167" t="s">
        <v>142</v>
      </c>
      <c r="L122" s="168" t="s">
        <v>154</v>
      </c>
      <c r="M122" s="169"/>
      <c r="N122" s="72" t="s">
        <v>1</v>
      </c>
      <c r="O122" s="73" t="s">
        <v>36</v>
      </c>
      <c r="P122" s="73" t="s">
        <v>155</v>
      </c>
      <c r="Q122" s="73" t="s">
        <v>156</v>
      </c>
      <c r="R122" s="73" t="s">
        <v>157</v>
      </c>
      <c r="S122" s="73" t="s">
        <v>158</v>
      </c>
      <c r="T122" s="73" t="s">
        <v>159</v>
      </c>
      <c r="U122" s="73" t="s">
        <v>160</v>
      </c>
      <c r="V122" s="73" t="s">
        <v>161</v>
      </c>
      <c r="W122" s="73" t="s">
        <v>162</v>
      </c>
      <c r="X122" s="74" t="s">
        <v>163</v>
      </c>
      <c r="Y122" s="163"/>
      <c r="Z122" s="163"/>
      <c r="AA122" s="163"/>
      <c r="AB122" s="163"/>
      <c r="AC122" s="163"/>
      <c r="AD122" s="163"/>
      <c r="AE122" s="163"/>
    </row>
    <row r="123" spans="1:65" s="2" customFormat="1" ht="22.9" customHeight="1">
      <c r="A123" s="31"/>
      <c r="B123" s="32"/>
      <c r="C123" s="79" t="s">
        <v>164</v>
      </c>
      <c r="D123" s="33"/>
      <c r="E123" s="33"/>
      <c r="F123" s="33"/>
      <c r="G123" s="33"/>
      <c r="H123" s="33"/>
      <c r="I123" s="33"/>
      <c r="J123" s="33"/>
      <c r="K123" s="170">
        <f>BK123</f>
        <v>0</v>
      </c>
      <c r="L123" s="33"/>
      <c r="M123" s="36"/>
      <c r="N123" s="75"/>
      <c r="O123" s="171"/>
      <c r="P123" s="76"/>
      <c r="Q123" s="172">
        <f>Q124+Q140</f>
        <v>0</v>
      </c>
      <c r="R123" s="172">
        <f>R124+R140</f>
        <v>0</v>
      </c>
      <c r="S123" s="76"/>
      <c r="T123" s="173">
        <f>T124+T140</f>
        <v>0</v>
      </c>
      <c r="U123" s="76"/>
      <c r="V123" s="173">
        <f>V124+V140</f>
        <v>0</v>
      </c>
      <c r="W123" s="76"/>
      <c r="X123" s="174">
        <f>X124+X140</f>
        <v>0</v>
      </c>
      <c r="Y123" s="31"/>
      <c r="Z123" s="31"/>
      <c r="AA123" s="31"/>
      <c r="AB123" s="31"/>
      <c r="AC123" s="31"/>
      <c r="AD123" s="31"/>
      <c r="AE123" s="31"/>
      <c r="AT123" s="14" t="s">
        <v>73</v>
      </c>
      <c r="AU123" s="14" t="s">
        <v>144</v>
      </c>
      <c r="BK123" s="175">
        <f>BK124+BK140</f>
        <v>0</v>
      </c>
    </row>
    <row r="124" spans="1:65" s="12" customFormat="1" ht="25.9" customHeight="1">
      <c r="B124" s="176"/>
      <c r="C124" s="177"/>
      <c r="D124" s="178" t="s">
        <v>73</v>
      </c>
      <c r="E124" s="179" t="s">
        <v>165</v>
      </c>
      <c r="F124" s="179" t="s">
        <v>166</v>
      </c>
      <c r="G124" s="177"/>
      <c r="H124" s="177"/>
      <c r="I124" s="180"/>
      <c r="J124" s="180"/>
      <c r="K124" s="181">
        <f>BK124</f>
        <v>0</v>
      </c>
      <c r="L124" s="177"/>
      <c r="M124" s="182"/>
      <c r="N124" s="183"/>
      <c r="O124" s="184"/>
      <c r="P124" s="184"/>
      <c r="Q124" s="185">
        <f>Q125</f>
        <v>0</v>
      </c>
      <c r="R124" s="185">
        <f>R125</f>
        <v>0</v>
      </c>
      <c r="S124" s="184"/>
      <c r="T124" s="186">
        <f>T125</f>
        <v>0</v>
      </c>
      <c r="U124" s="184"/>
      <c r="V124" s="186">
        <f>V125</f>
        <v>0</v>
      </c>
      <c r="W124" s="184"/>
      <c r="X124" s="187">
        <f>X125</f>
        <v>0</v>
      </c>
      <c r="AR124" s="188" t="s">
        <v>81</v>
      </c>
      <c r="AT124" s="189" t="s">
        <v>73</v>
      </c>
      <c r="AU124" s="189" t="s">
        <v>74</v>
      </c>
      <c r="AY124" s="188" t="s">
        <v>167</v>
      </c>
      <c r="BK124" s="190">
        <f>BK125</f>
        <v>0</v>
      </c>
    </row>
    <row r="125" spans="1:65" s="12" customFormat="1" ht="22.9" customHeight="1">
      <c r="B125" s="176"/>
      <c r="C125" s="177"/>
      <c r="D125" s="178" t="s">
        <v>73</v>
      </c>
      <c r="E125" s="191" t="s">
        <v>81</v>
      </c>
      <c r="F125" s="191" t="s">
        <v>168</v>
      </c>
      <c r="G125" s="177"/>
      <c r="H125" s="177"/>
      <c r="I125" s="180"/>
      <c r="J125" s="180"/>
      <c r="K125" s="192">
        <f>BK125</f>
        <v>0</v>
      </c>
      <c r="L125" s="177"/>
      <c r="M125" s="182"/>
      <c r="N125" s="183"/>
      <c r="O125" s="184"/>
      <c r="P125" s="184"/>
      <c r="Q125" s="185">
        <f>SUM(Q126:Q139)</f>
        <v>0</v>
      </c>
      <c r="R125" s="185">
        <f>SUM(R126:R139)</f>
        <v>0</v>
      </c>
      <c r="S125" s="184"/>
      <c r="T125" s="186">
        <f>SUM(T126:T139)</f>
        <v>0</v>
      </c>
      <c r="U125" s="184"/>
      <c r="V125" s="186">
        <f>SUM(V126:V139)</f>
        <v>0</v>
      </c>
      <c r="W125" s="184"/>
      <c r="X125" s="187">
        <f>SUM(X126:X139)</f>
        <v>0</v>
      </c>
      <c r="AR125" s="188" t="s">
        <v>81</v>
      </c>
      <c r="AT125" s="189" t="s">
        <v>73</v>
      </c>
      <c r="AU125" s="189" t="s">
        <v>81</v>
      </c>
      <c r="AY125" s="188" t="s">
        <v>167</v>
      </c>
      <c r="BK125" s="190">
        <f>SUM(BK126:BK139)</f>
        <v>0</v>
      </c>
    </row>
    <row r="126" spans="1:65" s="2" customFormat="1" ht="24.2" customHeight="1">
      <c r="A126" s="31"/>
      <c r="B126" s="32"/>
      <c r="C126" s="193" t="s">
        <v>81</v>
      </c>
      <c r="D126" s="193" t="s">
        <v>169</v>
      </c>
      <c r="E126" s="194" t="s">
        <v>170</v>
      </c>
      <c r="F126" s="195" t="s">
        <v>171</v>
      </c>
      <c r="G126" s="196" t="s">
        <v>172</v>
      </c>
      <c r="H126" s="197">
        <v>40</v>
      </c>
      <c r="I126" s="198"/>
      <c r="J126" s="198"/>
      <c r="K126" s="199">
        <f>ROUND(P126*H126,2)</f>
        <v>0</v>
      </c>
      <c r="L126" s="200"/>
      <c r="M126" s="36"/>
      <c r="N126" s="201" t="s">
        <v>1</v>
      </c>
      <c r="O126" s="202" t="s">
        <v>37</v>
      </c>
      <c r="P126" s="203">
        <f>I126+J126</f>
        <v>0</v>
      </c>
      <c r="Q126" s="203">
        <f>ROUND(I126*H126,2)</f>
        <v>0</v>
      </c>
      <c r="R126" s="203">
        <f>ROUND(J126*H126,2)</f>
        <v>0</v>
      </c>
      <c r="S126" s="68"/>
      <c r="T126" s="204">
        <f>S126*H126</f>
        <v>0</v>
      </c>
      <c r="U126" s="204">
        <v>0</v>
      </c>
      <c r="V126" s="204">
        <f>U126*H126</f>
        <v>0</v>
      </c>
      <c r="W126" s="204">
        <v>0</v>
      </c>
      <c r="X126" s="205">
        <f>W126*H126</f>
        <v>0</v>
      </c>
      <c r="Y126" s="31"/>
      <c r="Z126" s="31"/>
      <c r="AA126" s="31"/>
      <c r="AB126" s="31"/>
      <c r="AC126" s="31"/>
      <c r="AD126" s="31"/>
      <c r="AE126" s="31"/>
      <c r="AR126" s="206" t="s">
        <v>81</v>
      </c>
      <c r="AT126" s="206" t="s">
        <v>169</v>
      </c>
      <c r="AU126" s="206" t="s">
        <v>83</v>
      </c>
      <c r="AY126" s="14" t="s">
        <v>167</v>
      </c>
      <c r="BE126" s="207">
        <f>IF(O126="základní",K126,0)</f>
        <v>0</v>
      </c>
      <c r="BF126" s="207">
        <f>IF(O126="snížená",K126,0)</f>
        <v>0</v>
      </c>
      <c r="BG126" s="207">
        <f>IF(O126="zákl. přenesená",K126,0)</f>
        <v>0</v>
      </c>
      <c r="BH126" s="207">
        <f>IF(O126="sníž. přenesená",K126,0)</f>
        <v>0</v>
      </c>
      <c r="BI126" s="207">
        <f>IF(O126="nulová",K126,0)</f>
        <v>0</v>
      </c>
      <c r="BJ126" s="14" t="s">
        <v>81</v>
      </c>
      <c r="BK126" s="207">
        <f>ROUND(P126*H126,2)</f>
        <v>0</v>
      </c>
      <c r="BL126" s="14" t="s">
        <v>81</v>
      </c>
      <c r="BM126" s="206" t="s">
        <v>934</v>
      </c>
    </row>
    <row r="127" spans="1:65" s="2" customFormat="1" ht="19.5">
      <c r="A127" s="31"/>
      <c r="B127" s="32"/>
      <c r="C127" s="33"/>
      <c r="D127" s="208" t="s">
        <v>174</v>
      </c>
      <c r="E127" s="33"/>
      <c r="F127" s="209" t="s">
        <v>171</v>
      </c>
      <c r="G127" s="33"/>
      <c r="H127" s="33"/>
      <c r="I127" s="210"/>
      <c r="J127" s="210"/>
      <c r="K127" s="33"/>
      <c r="L127" s="33"/>
      <c r="M127" s="36"/>
      <c r="N127" s="211"/>
      <c r="O127" s="212"/>
      <c r="P127" s="68"/>
      <c r="Q127" s="68"/>
      <c r="R127" s="68"/>
      <c r="S127" s="68"/>
      <c r="T127" s="68"/>
      <c r="U127" s="68"/>
      <c r="V127" s="68"/>
      <c r="W127" s="68"/>
      <c r="X127" s="69"/>
      <c r="Y127" s="31"/>
      <c r="Z127" s="31"/>
      <c r="AA127" s="31"/>
      <c r="AB127" s="31"/>
      <c r="AC127" s="31"/>
      <c r="AD127" s="31"/>
      <c r="AE127" s="31"/>
      <c r="AT127" s="14" t="s">
        <v>174</v>
      </c>
      <c r="AU127" s="14" t="s">
        <v>83</v>
      </c>
    </row>
    <row r="128" spans="1:65" s="2" customFormat="1" ht="24.2" customHeight="1">
      <c r="A128" s="31"/>
      <c r="B128" s="32"/>
      <c r="C128" s="193" t="s">
        <v>83</v>
      </c>
      <c r="D128" s="193" t="s">
        <v>169</v>
      </c>
      <c r="E128" s="194" t="s">
        <v>175</v>
      </c>
      <c r="F128" s="195" t="s">
        <v>176</v>
      </c>
      <c r="G128" s="196" t="s">
        <v>172</v>
      </c>
      <c r="H128" s="197">
        <v>40</v>
      </c>
      <c r="I128" s="198"/>
      <c r="J128" s="198"/>
      <c r="K128" s="199">
        <f>ROUND(P128*H128,2)</f>
        <v>0</v>
      </c>
      <c r="L128" s="200"/>
      <c r="M128" s="36"/>
      <c r="N128" s="201" t="s">
        <v>1</v>
      </c>
      <c r="O128" s="202" t="s">
        <v>37</v>
      </c>
      <c r="P128" s="203">
        <f>I128+J128</f>
        <v>0</v>
      </c>
      <c r="Q128" s="203">
        <f>ROUND(I128*H128,2)</f>
        <v>0</v>
      </c>
      <c r="R128" s="203">
        <f>ROUND(J128*H128,2)</f>
        <v>0</v>
      </c>
      <c r="S128" s="68"/>
      <c r="T128" s="204">
        <f>S128*H128</f>
        <v>0</v>
      </c>
      <c r="U128" s="204">
        <v>0</v>
      </c>
      <c r="V128" s="204">
        <f>U128*H128</f>
        <v>0</v>
      </c>
      <c r="W128" s="204">
        <v>0</v>
      </c>
      <c r="X128" s="205">
        <f>W128*H128</f>
        <v>0</v>
      </c>
      <c r="Y128" s="31"/>
      <c r="Z128" s="31"/>
      <c r="AA128" s="31"/>
      <c r="AB128" s="31"/>
      <c r="AC128" s="31"/>
      <c r="AD128" s="31"/>
      <c r="AE128" s="31"/>
      <c r="AR128" s="206" t="s">
        <v>81</v>
      </c>
      <c r="AT128" s="206" t="s">
        <v>169</v>
      </c>
      <c r="AU128" s="206" t="s">
        <v>83</v>
      </c>
      <c r="AY128" s="14" t="s">
        <v>167</v>
      </c>
      <c r="BE128" s="207">
        <f>IF(O128="základní",K128,0)</f>
        <v>0</v>
      </c>
      <c r="BF128" s="207">
        <f>IF(O128="snížená",K128,0)</f>
        <v>0</v>
      </c>
      <c r="BG128" s="207">
        <f>IF(O128="zákl. přenesená",K128,0)</f>
        <v>0</v>
      </c>
      <c r="BH128" s="207">
        <f>IF(O128="sníž. přenesená",K128,0)</f>
        <v>0</v>
      </c>
      <c r="BI128" s="207">
        <f>IF(O128="nulová",K128,0)</f>
        <v>0</v>
      </c>
      <c r="BJ128" s="14" t="s">
        <v>81</v>
      </c>
      <c r="BK128" s="207">
        <f>ROUND(P128*H128,2)</f>
        <v>0</v>
      </c>
      <c r="BL128" s="14" t="s">
        <v>81</v>
      </c>
      <c r="BM128" s="206" t="s">
        <v>935</v>
      </c>
    </row>
    <row r="129" spans="1:65" s="2" customFormat="1" ht="11.25">
      <c r="A129" s="31"/>
      <c r="B129" s="32"/>
      <c r="C129" s="33"/>
      <c r="D129" s="208" t="s">
        <v>174</v>
      </c>
      <c r="E129" s="33"/>
      <c r="F129" s="209" t="s">
        <v>176</v>
      </c>
      <c r="G129" s="33"/>
      <c r="H129" s="33"/>
      <c r="I129" s="210"/>
      <c r="J129" s="210"/>
      <c r="K129" s="33"/>
      <c r="L129" s="33"/>
      <c r="M129" s="36"/>
      <c r="N129" s="211"/>
      <c r="O129" s="212"/>
      <c r="P129" s="68"/>
      <c r="Q129" s="68"/>
      <c r="R129" s="68"/>
      <c r="S129" s="68"/>
      <c r="T129" s="68"/>
      <c r="U129" s="68"/>
      <c r="V129" s="68"/>
      <c r="W129" s="68"/>
      <c r="X129" s="69"/>
      <c r="Y129" s="31"/>
      <c r="Z129" s="31"/>
      <c r="AA129" s="31"/>
      <c r="AB129" s="31"/>
      <c r="AC129" s="31"/>
      <c r="AD129" s="31"/>
      <c r="AE129" s="31"/>
      <c r="AT129" s="14" t="s">
        <v>174</v>
      </c>
      <c r="AU129" s="14" t="s">
        <v>83</v>
      </c>
    </row>
    <row r="130" spans="1:65" s="2" customFormat="1" ht="24.2" customHeight="1">
      <c r="A130" s="31"/>
      <c r="B130" s="32"/>
      <c r="C130" s="193" t="s">
        <v>178</v>
      </c>
      <c r="D130" s="193" t="s">
        <v>169</v>
      </c>
      <c r="E130" s="194" t="s">
        <v>179</v>
      </c>
      <c r="F130" s="195" t="s">
        <v>180</v>
      </c>
      <c r="G130" s="196" t="s">
        <v>172</v>
      </c>
      <c r="H130" s="197">
        <v>40</v>
      </c>
      <c r="I130" s="198"/>
      <c r="J130" s="198"/>
      <c r="K130" s="199">
        <f>ROUND(P130*H130,2)</f>
        <v>0</v>
      </c>
      <c r="L130" s="200"/>
      <c r="M130" s="36"/>
      <c r="N130" s="201" t="s">
        <v>1</v>
      </c>
      <c r="O130" s="202" t="s">
        <v>37</v>
      </c>
      <c r="P130" s="203">
        <f>I130+J130</f>
        <v>0</v>
      </c>
      <c r="Q130" s="203">
        <f>ROUND(I130*H130,2)</f>
        <v>0</v>
      </c>
      <c r="R130" s="203">
        <f>ROUND(J130*H130,2)</f>
        <v>0</v>
      </c>
      <c r="S130" s="68"/>
      <c r="T130" s="204">
        <f>S130*H130</f>
        <v>0</v>
      </c>
      <c r="U130" s="204">
        <v>0</v>
      </c>
      <c r="V130" s="204">
        <f>U130*H130</f>
        <v>0</v>
      </c>
      <c r="W130" s="204">
        <v>0</v>
      </c>
      <c r="X130" s="205">
        <f>W130*H130</f>
        <v>0</v>
      </c>
      <c r="Y130" s="31"/>
      <c r="Z130" s="31"/>
      <c r="AA130" s="31"/>
      <c r="AB130" s="31"/>
      <c r="AC130" s="31"/>
      <c r="AD130" s="31"/>
      <c r="AE130" s="31"/>
      <c r="AR130" s="206" t="s">
        <v>81</v>
      </c>
      <c r="AT130" s="206" t="s">
        <v>169</v>
      </c>
      <c r="AU130" s="206" t="s">
        <v>83</v>
      </c>
      <c r="AY130" s="14" t="s">
        <v>167</v>
      </c>
      <c r="BE130" s="207">
        <f>IF(O130="základní",K130,0)</f>
        <v>0</v>
      </c>
      <c r="BF130" s="207">
        <f>IF(O130="snížená",K130,0)</f>
        <v>0</v>
      </c>
      <c r="BG130" s="207">
        <f>IF(O130="zákl. přenesená",K130,0)</f>
        <v>0</v>
      </c>
      <c r="BH130" s="207">
        <f>IF(O130="sníž. přenesená",K130,0)</f>
        <v>0</v>
      </c>
      <c r="BI130" s="207">
        <f>IF(O130="nulová",K130,0)</f>
        <v>0</v>
      </c>
      <c r="BJ130" s="14" t="s">
        <v>81</v>
      </c>
      <c r="BK130" s="207">
        <f>ROUND(P130*H130,2)</f>
        <v>0</v>
      </c>
      <c r="BL130" s="14" t="s">
        <v>81</v>
      </c>
      <c r="BM130" s="206" t="s">
        <v>936</v>
      </c>
    </row>
    <row r="131" spans="1:65" s="2" customFormat="1" ht="19.5">
      <c r="A131" s="31"/>
      <c r="B131" s="32"/>
      <c r="C131" s="33"/>
      <c r="D131" s="208" t="s">
        <v>174</v>
      </c>
      <c r="E131" s="33"/>
      <c r="F131" s="209" t="s">
        <v>180</v>
      </c>
      <c r="G131" s="33"/>
      <c r="H131" s="33"/>
      <c r="I131" s="210"/>
      <c r="J131" s="210"/>
      <c r="K131" s="33"/>
      <c r="L131" s="33"/>
      <c r="M131" s="36"/>
      <c r="N131" s="211"/>
      <c r="O131" s="212"/>
      <c r="P131" s="68"/>
      <c r="Q131" s="68"/>
      <c r="R131" s="68"/>
      <c r="S131" s="68"/>
      <c r="T131" s="68"/>
      <c r="U131" s="68"/>
      <c r="V131" s="68"/>
      <c r="W131" s="68"/>
      <c r="X131" s="69"/>
      <c r="Y131" s="31"/>
      <c r="Z131" s="31"/>
      <c r="AA131" s="31"/>
      <c r="AB131" s="31"/>
      <c r="AC131" s="31"/>
      <c r="AD131" s="31"/>
      <c r="AE131" s="31"/>
      <c r="AT131" s="14" t="s">
        <v>174</v>
      </c>
      <c r="AU131" s="14" t="s">
        <v>83</v>
      </c>
    </row>
    <row r="132" spans="1:65" s="2" customFormat="1" ht="14.45" customHeight="1">
      <c r="A132" s="31"/>
      <c r="B132" s="32"/>
      <c r="C132" s="193" t="s">
        <v>182</v>
      </c>
      <c r="D132" s="193" t="s">
        <v>169</v>
      </c>
      <c r="E132" s="194" t="s">
        <v>183</v>
      </c>
      <c r="F132" s="195" t="s">
        <v>184</v>
      </c>
      <c r="G132" s="196" t="s">
        <v>172</v>
      </c>
      <c r="H132" s="197">
        <v>40</v>
      </c>
      <c r="I132" s="198"/>
      <c r="J132" s="198"/>
      <c r="K132" s="199">
        <f>ROUND(P132*H132,2)</f>
        <v>0</v>
      </c>
      <c r="L132" s="200"/>
      <c r="M132" s="36"/>
      <c r="N132" s="201" t="s">
        <v>1</v>
      </c>
      <c r="O132" s="202" t="s">
        <v>37</v>
      </c>
      <c r="P132" s="203">
        <f>I132+J132</f>
        <v>0</v>
      </c>
      <c r="Q132" s="203">
        <f>ROUND(I132*H132,2)</f>
        <v>0</v>
      </c>
      <c r="R132" s="203">
        <f>ROUND(J132*H132,2)</f>
        <v>0</v>
      </c>
      <c r="S132" s="68"/>
      <c r="T132" s="204">
        <f>S132*H132</f>
        <v>0</v>
      </c>
      <c r="U132" s="204">
        <v>0</v>
      </c>
      <c r="V132" s="204">
        <f>U132*H132</f>
        <v>0</v>
      </c>
      <c r="W132" s="204">
        <v>0</v>
      </c>
      <c r="X132" s="205">
        <f>W132*H132</f>
        <v>0</v>
      </c>
      <c r="Y132" s="31"/>
      <c r="Z132" s="31"/>
      <c r="AA132" s="31"/>
      <c r="AB132" s="31"/>
      <c r="AC132" s="31"/>
      <c r="AD132" s="31"/>
      <c r="AE132" s="31"/>
      <c r="AR132" s="206" t="s">
        <v>81</v>
      </c>
      <c r="AT132" s="206" t="s">
        <v>169</v>
      </c>
      <c r="AU132" s="206" t="s">
        <v>83</v>
      </c>
      <c r="AY132" s="14" t="s">
        <v>167</v>
      </c>
      <c r="BE132" s="207">
        <f>IF(O132="základní",K132,0)</f>
        <v>0</v>
      </c>
      <c r="BF132" s="207">
        <f>IF(O132="snížená",K132,0)</f>
        <v>0</v>
      </c>
      <c r="BG132" s="207">
        <f>IF(O132="zákl. přenesená",K132,0)</f>
        <v>0</v>
      </c>
      <c r="BH132" s="207">
        <f>IF(O132="sníž. přenesená",K132,0)</f>
        <v>0</v>
      </c>
      <c r="BI132" s="207">
        <f>IF(O132="nulová",K132,0)</f>
        <v>0</v>
      </c>
      <c r="BJ132" s="14" t="s">
        <v>81</v>
      </c>
      <c r="BK132" s="207">
        <f>ROUND(P132*H132,2)</f>
        <v>0</v>
      </c>
      <c r="BL132" s="14" t="s">
        <v>81</v>
      </c>
      <c r="BM132" s="206" t="s">
        <v>937</v>
      </c>
    </row>
    <row r="133" spans="1:65" s="2" customFormat="1" ht="11.25">
      <c r="A133" s="31"/>
      <c r="B133" s="32"/>
      <c r="C133" s="33"/>
      <c r="D133" s="208" t="s">
        <v>174</v>
      </c>
      <c r="E133" s="33"/>
      <c r="F133" s="209" t="s">
        <v>184</v>
      </c>
      <c r="G133" s="33"/>
      <c r="H133" s="33"/>
      <c r="I133" s="210"/>
      <c r="J133" s="210"/>
      <c r="K133" s="33"/>
      <c r="L133" s="33"/>
      <c r="M133" s="36"/>
      <c r="N133" s="211"/>
      <c r="O133" s="212"/>
      <c r="P133" s="68"/>
      <c r="Q133" s="68"/>
      <c r="R133" s="68"/>
      <c r="S133" s="68"/>
      <c r="T133" s="68"/>
      <c r="U133" s="68"/>
      <c r="V133" s="68"/>
      <c r="W133" s="68"/>
      <c r="X133" s="69"/>
      <c r="Y133" s="31"/>
      <c r="Z133" s="31"/>
      <c r="AA133" s="31"/>
      <c r="AB133" s="31"/>
      <c r="AC133" s="31"/>
      <c r="AD133" s="31"/>
      <c r="AE133" s="31"/>
      <c r="AT133" s="14" t="s">
        <v>174</v>
      </c>
      <c r="AU133" s="14" t="s">
        <v>83</v>
      </c>
    </row>
    <row r="134" spans="1:65" s="2" customFormat="1" ht="14.45" customHeight="1">
      <c r="A134" s="31"/>
      <c r="B134" s="32"/>
      <c r="C134" s="193" t="s">
        <v>186</v>
      </c>
      <c r="D134" s="193" t="s">
        <v>169</v>
      </c>
      <c r="E134" s="194" t="s">
        <v>187</v>
      </c>
      <c r="F134" s="195" t="s">
        <v>188</v>
      </c>
      <c r="G134" s="196" t="s">
        <v>172</v>
      </c>
      <c r="H134" s="197">
        <v>40</v>
      </c>
      <c r="I134" s="198"/>
      <c r="J134" s="198"/>
      <c r="K134" s="199">
        <f>ROUND(P134*H134,2)</f>
        <v>0</v>
      </c>
      <c r="L134" s="200"/>
      <c r="M134" s="36"/>
      <c r="N134" s="201" t="s">
        <v>1</v>
      </c>
      <c r="O134" s="202" t="s">
        <v>37</v>
      </c>
      <c r="P134" s="203">
        <f>I134+J134</f>
        <v>0</v>
      </c>
      <c r="Q134" s="203">
        <f>ROUND(I134*H134,2)</f>
        <v>0</v>
      </c>
      <c r="R134" s="203">
        <f>ROUND(J134*H134,2)</f>
        <v>0</v>
      </c>
      <c r="S134" s="68"/>
      <c r="T134" s="204">
        <f>S134*H134</f>
        <v>0</v>
      </c>
      <c r="U134" s="204">
        <v>0</v>
      </c>
      <c r="V134" s="204">
        <f>U134*H134</f>
        <v>0</v>
      </c>
      <c r="W134" s="204">
        <v>0</v>
      </c>
      <c r="X134" s="205">
        <f>W134*H134</f>
        <v>0</v>
      </c>
      <c r="Y134" s="31"/>
      <c r="Z134" s="31"/>
      <c r="AA134" s="31"/>
      <c r="AB134" s="31"/>
      <c r="AC134" s="31"/>
      <c r="AD134" s="31"/>
      <c r="AE134" s="31"/>
      <c r="AR134" s="206" t="s">
        <v>81</v>
      </c>
      <c r="AT134" s="206" t="s">
        <v>169</v>
      </c>
      <c r="AU134" s="206" t="s">
        <v>83</v>
      </c>
      <c r="AY134" s="14" t="s">
        <v>167</v>
      </c>
      <c r="BE134" s="207">
        <f>IF(O134="základní",K134,0)</f>
        <v>0</v>
      </c>
      <c r="BF134" s="207">
        <f>IF(O134="snížená",K134,0)</f>
        <v>0</v>
      </c>
      <c r="BG134" s="207">
        <f>IF(O134="zákl. přenesená",K134,0)</f>
        <v>0</v>
      </c>
      <c r="BH134" s="207">
        <f>IF(O134="sníž. přenesená",K134,0)</f>
        <v>0</v>
      </c>
      <c r="BI134" s="207">
        <f>IF(O134="nulová",K134,0)</f>
        <v>0</v>
      </c>
      <c r="BJ134" s="14" t="s">
        <v>81</v>
      </c>
      <c r="BK134" s="207">
        <f>ROUND(P134*H134,2)</f>
        <v>0</v>
      </c>
      <c r="BL134" s="14" t="s">
        <v>81</v>
      </c>
      <c r="BM134" s="206" t="s">
        <v>938</v>
      </c>
    </row>
    <row r="135" spans="1:65" s="2" customFormat="1" ht="11.25">
      <c r="A135" s="31"/>
      <c r="B135" s="32"/>
      <c r="C135" s="33"/>
      <c r="D135" s="208" t="s">
        <v>174</v>
      </c>
      <c r="E135" s="33"/>
      <c r="F135" s="209" t="s">
        <v>188</v>
      </c>
      <c r="G135" s="33"/>
      <c r="H135" s="33"/>
      <c r="I135" s="210"/>
      <c r="J135" s="210"/>
      <c r="K135" s="33"/>
      <c r="L135" s="33"/>
      <c r="M135" s="36"/>
      <c r="N135" s="211"/>
      <c r="O135" s="212"/>
      <c r="P135" s="68"/>
      <c r="Q135" s="68"/>
      <c r="R135" s="68"/>
      <c r="S135" s="68"/>
      <c r="T135" s="68"/>
      <c r="U135" s="68"/>
      <c r="V135" s="68"/>
      <c r="W135" s="68"/>
      <c r="X135" s="69"/>
      <c r="Y135" s="31"/>
      <c r="Z135" s="31"/>
      <c r="AA135" s="31"/>
      <c r="AB135" s="31"/>
      <c r="AC135" s="31"/>
      <c r="AD135" s="31"/>
      <c r="AE135" s="31"/>
      <c r="AT135" s="14" t="s">
        <v>174</v>
      </c>
      <c r="AU135" s="14" t="s">
        <v>83</v>
      </c>
    </row>
    <row r="136" spans="1:65" s="2" customFormat="1" ht="14.45" customHeight="1">
      <c r="A136" s="31"/>
      <c r="B136" s="32"/>
      <c r="C136" s="193" t="s">
        <v>190</v>
      </c>
      <c r="D136" s="193" t="s">
        <v>169</v>
      </c>
      <c r="E136" s="194" t="s">
        <v>191</v>
      </c>
      <c r="F136" s="195" t="s">
        <v>192</v>
      </c>
      <c r="G136" s="196" t="s">
        <v>172</v>
      </c>
      <c r="H136" s="197">
        <v>40</v>
      </c>
      <c r="I136" s="198"/>
      <c r="J136" s="198"/>
      <c r="K136" s="199">
        <f>ROUND(P136*H136,2)</f>
        <v>0</v>
      </c>
      <c r="L136" s="200"/>
      <c r="M136" s="36"/>
      <c r="N136" s="201" t="s">
        <v>1</v>
      </c>
      <c r="O136" s="202" t="s">
        <v>37</v>
      </c>
      <c r="P136" s="203">
        <f>I136+J136</f>
        <v>0</v>
      </c>
      <c r="Q136" s="203">
        <f>ROUND(I136*H136,2)</f>
        <v>0</v>
      </c>
      <c r="R136" s="203">
        <f>ROUND(J136*H136,2)</f>
        <v>0</v>
      </c>
      <c r="S136" s="68"/>
      <c r="T136" s="204">
        <f>S136*H136</f>
        <v>0</v>
      </c>
      <c r="U136" s="204">
        <v>0</v>
      </c>
      <c r="V136" s="204">
        <f>U136*H136</f>
        <v>0</v>
      </c>
      <c r="W136" s="204">
        <v>0</v>
      </c>
      <c r="X136" s="205">
        <f>W136*H136</f>
        <v>0</v>
      </c>
      <c r="Y136" s="31"/>
      <c r="Z136" s="31"/>
      <c r="AA136" s="31"/>
      <c r="AB136" s="31"/>
      <c r="AC136" s="31"/>
      <c r="AD136" s="31"/>
      <c r="AE136" s="31"/>
      <c r="AR136" s="206" t="s">
        <v>81</v>
      </c>
      <c r="AT136" s="206" t="s">
        <v>169</v>
      </c>
      <c r="AU136" s="206" t="s">
        <v>83</v>
      </c>
      <c r="AY136" s="14" t="s">
        <v>167</v>
      </c>
      <c r="BE136" s="207">
        <f>IF(O136="základní",K136,0)</f>
        <v>0</v>
      </c>
      <c r="BF136" s="207">
        <f>IF(O136="snížená",K136,0)</f>
        <v>0</v>
      </c>
      <c r="BG136" s="207">
        <f>IF(O136="zákl. přenesená",K136,0)</f>
        <v>0</v>
      </c>
      <c r="BH136" s="207">
        <f>IF(O136="sníž. přenesená",K136,0)</f>
        <v>0</v>
      </c>
      <c r="BI136" s="207">
        <f>IF(O136="nulová",K136,0)</f>
        <v>0</v>
      </c>
      <c r="BJ136" s="14" t="s">
        <v>81</v>
      </c>
      <c r="BK136" s="207">
        <f>ROUND(P136*H136,2)</f>
        <v>0</v>
      </c>
      <c r="BL136" s="14" t="s">
        <v>81</v>
      </c>
      <c r="BM136" s="206" t="s">
        <v>939</v>
      </c>
    </row>
    <row r="137" spans="1:65" s="2" customFormat="1" ht="11.25">
      <c r="A137" s="31"/>
      <c r="B137" s="32"/>
      <c r="C137" s="33"/>
      <c r="D137" s="208" t="s">
        <v>174</v>
      </c>
      <c r="E137" s="33"/>
      <c r="F137" s="209" t="s">
        <v>192</v>
      </c>
      <c r="G137" s="33"/>
      <c r="H137" s="33"/>
      <c r="I137" s="210"/>
      <c r="J137" s="210"/>
      <c r="K137" s="33"/>
      <c r="L137" s="33"/>
      <c r="M137" s="36"/>
      <c r="N137" s="211"/>
      <c r="O137" s="212"/>
      <c r="P137" s="68"/>
      <c r="Q137" s="68"/>
      <c r="R137" s="68"/>
      <c r="S137" s="68"/>
      <c r="T137" s="68"/>
      <c r="U137" s="68"/>
      <c r="V137" s="68"/>
      <c r="W137" s="68"/>
      <c r="X137" s="69"/>
      <c r="Y137" s="31"/>
      <c r="Z137" s="31"/>
      <c r="AA137" s="31"/>
      <c r="AB137" s="31"/>
      <c r="AC137" s="31"/>
      <c r="AD137" s="31"/>
      <c r="AE137" s="31"/>
      <c r="AT137" s="14" t="s">
        <v>174</v>
      </c>
      <c r="AU137" s="14" t="s">
        <v>83</v>
      </c>
    </row>
    <row r="138" spans="1:65" s="2" customFormat="1" ht="14.45" customHeight="1">
      <c r="A138" s="31"/>
      <c r="B138" s="32"/>
      <c r="C138" s="193" t="s">
        <v>194</v>
      </c>
      <c r="D138" s="193" t="s">
        <v>169</v>
      </c>
      <c r="E138" s="194" t="s">
        <v>195</v>
      </c>
      <c r="F138" s="195" t="s">
        <v>196</v>
      </c>
      <c r="G138" s="196" t="s">
        <v>172</v>
      </c>
      <c r="H138" s="197">
        <v>40</v>
      </c>
      <c r="I138" s="198"/>
      <c r="J138" s="198"/>
      <c r="K138" s="199">
        <f>ROUND(P138*H138,2)</f>
        <v>0</v>
      </c>
      <c r="L138" s="200"/>
      <c r="M138" s="36"/>
      <c r="N138" s="201" t="s">
        <v>1</v>
      </c>
      <c r="O138" s="202" t="s">
        <v>37</v>
      </c>
      <c r="P138" s="203">
        <f>I138+J138</f>
        <v>0</v>
      </c>
      <c r="Q138" s="203">
        <f>ROUND(I138*H138,2)</f>
        <v>0</v>
      </c>
      <c r="R138" s="203">
        <f>ROUND(J138*H138,2)</f>
        <v>0</v>
      </c>
      <c r="S138" s="68"/>
      <c r="T138" s="204">
        <f>S138*H138</f>
        <v>0</v>
      </c>
      <c r="U138" s="204">
        <v>0</v>
      </c>
      <c r="V138" s="204">
        <f>U138*H138</f>
        <v>0</v>
      </c>
      <c r="W138" s="204">
        <v>0</v>
      </c>
      <c r="X138" s="205">
        <f>W138*H138</f>
        <v>0</v>
      </c>
      <c r="Y138" s="31"/>
      <c r="Z138" s="31"/>
      <c r="AA138" s="31"/>
      <c r="AB138" s="31"/>
      <c r="AC138" s="31"/>
      <c r="AD138" s="31"/>
      <c r="AE138" s="31"/>
      <c r="AR138" s="206" t="s">
        <v>81</v>
      </c>
      <c r="AT138" s="206" t="s">
        <v>169</v>
      </c>
      <c r="AU138" s="206" t="s">
        <v>83</v>
      </c>
      <c r="AY138" s="14" t="s">
        <v>167</v>
      </c>
      <c r="BE138" s="207">
        <f>IF(O138="základní",K138,0)</f>
        <v>0</v>
      </c>
      <c r="BF138" s="207">
        <f>IF(O138="snížená",K138,0)</f>
        <v>0</v>
      </c>
      <c r="BG138" s="207">
        <f>IF(O138="zákl. přenesená",K138,0)</f>
        <v>0</v>
      </c>
      <c r="BH138" s="207">
        <f>IF(O138="sníž. přenesená",K138,0)</f>
        <v>0</v>
      </c>
      <c r="BI138" s="207">
        <f>IF(O138="nulová",K138,0)</f>
        <v>0</v>
      </c>
      <c r="BJ138" s="14" t="s">
        <v>81</v>
      </c>
      <c r="BK138" s="207">
        <f>ROUND(P138*H138,2)</f>
        <v>0</v>
      </c>
      <c r="BL138" s="14" t="s">
        <v>81</v>
      </c>
      <c r="BM138" s="206" t="s">
        <v>940</v>
      </c>
    </row>
    <row r="139" spans="1:65" s="2" customFormat="1" ht="11.25">
      <c r="A139" s="31"/>
      <c r="B139" s="32"/>
      <c r="C139" s="33"/>
      <c r="D139" s="208" t="s">
        <v>174</v>
      </c>
      <c r="E139" s="33"/>
      <c r="F139" s="209" t="s">
        <v>196</v>
      </c>
      <c r="G139" s="33"/>
      <c r="H139" s="33"/>
      <c r="I139" s="210"/>
      <c r="J139" s="210"/>
      <c r="K139" s="33"/>
      <c r="L139" s="33"/>
      <c r="M139" s="36"/>
      <c r="N139" s="211"/>
      <c r="O139" s="212"/>
      <c r="P139" s="68"/>
      <c r="Q139" s="68"/>
      <c r="R139" s="68"/>
      <c r="S139" s="68"/>
      <c r="T139" s="68"/>
      <c r="U139" s="68"/>
      <c r="V139" s="68"/>
      <c r="W139" s="68"/>
      <c r="X139" s="69"/>
      <c r="Y139" s="31"/>
      <c r="Z139" s="31"/>
      <c r="AA139" s="31"/>
      <c r="AB139" s="31"/>
      <c r="AC139" s="31"/>
      <c r="AD139" s="31"/>
      <c r="AE139" s="31"/>
      <c r="AT139" s="14" t="s">
        <v>174</v>
      </c>
      <c r="AU139" s="14" t="s">
        <v>83</v>
      </c>
    </row>
    <row r="140" spans="1:65" s="12" customFormat="1" ht="25.9" customHeight="1">
      <c r="B140" s="176"/>
      <c r="C140" s="177"/>
      <c r="D140" s="178" t="s">
        <v>73</v>
      </c>
      <c r="E140" s="179" t="s">
        <v>208</v>
      </c>
      <c r="F140" s="179" t="s">
        <v>209</v>
      </c>
      <c r="G140" s="177"/>
      <c r="H140" s="177"/>
      <c r="I140" s="180"/>
      <c r="J140" s="180"/>
      <c r="K140" s="181">
        <f>BK140</f>
        <v>0</v>
      </c>
      <c r="L140" s="177"/>
      <c r="M140" s="182"/>
      <c r="N140" s="183"/>
      <c r="O140" s="184"/>
      <c r="P140" s="184"/>
      <c r="Q140" s="185">
        <f>SUM(Q141:Q376)</f>
        <v>0</v>
      </c>
      <c r="R140" s="185">
        <f>SUM(R141:R376)</f>
        <v>0</v>
      </c>
      <c r="S140" s="184"/>
      <c r="T140" s="186">
        <f>SUM(T141:T376)</f>
        <v>0</v>
      </c>
      <c r="U140" s="184"/>
      <c r="V140" s="186">
        <f>SUM(V141:V376)</f>
        <v>0</v>
      </c>
      <c r="W140" s="184"/>
      <c r="X140" s="187">
        <f>SUM(X141:X376)</f>
        <v>0</v>
      </c>
      <c r="AR140" s="188" t="s">
        <v>182</v>
      </c>
      <c r="AT140" s="189" t="s">
        <v>73</v>
      </c>
      <c r="AU140" s="189" t="s">
        <v>74</v>
      </c>
      <c r="AY140" s="188" t="s">
        <v>167</v>
      </c>
      <c r="BK140" s="190">
        <f>SUM(BK141:BK376)</f>
        <v>0</v>
      </c>
    </row>
    <row r="141" spans="1:65" s="2" customFormat="1" ht="24.2" customHeight="1">
      <c r="A141" s="31"/>
      <c r="B141" s="32"/>
      <c r="C141" s="193" t="s">
        <v>198</v>
      </c>
      <c r="D141" s="193" t="s">
        <v>169</v>
      </c>
      <c r="E141" s="194" t="s">
        <v>211</v>
      </c>
      <c r="F141" s="195" t="s">
        <v>212</v>
      </c>
      <c r="G141" s="196" t="s">
        <v>172</v>
      </c>
      <c r="H141" s="197">
        <v>50</v>
      </c>
      <c r="I141" s="198"/>
      <c r="J141" s="198"/>
      <c r="K141" s="199">
        <f>ROUND(P141*H141,2)</f>
        <v>0</v>
      </c>
      <c r="L141" s="200"/>
      <c r="M141" s="36"/>
      <c r="N141" s="201" t="s">
        <v>1</v>
      </c>
      <c r="O141" s="202" t="s">
        <v>37</v>
      </c>
      <c r="P141" s="203">
        <f>I141+J141</f>
        <v>0</v>
      </c>
      <c r="Q141" s="203">
        <f>ROUND(I141*H141,2)</f>
        <v>0</v>
      </c>
      <c r="R141" s="203">
        <f>ROUND(J141*H141,2)</f>
        <v>0</v>
      </c>
      <c r="S141" s="68"/>
      <c r="T141" s="204">
        <f>S141*H141</f>
        <v>0</v>
      </c>
      <c r="U141" s="204">
        <v>0</v>
      </c>
      <c r="V141" s="204">
        <f>U141*H141</f>
        <v>0</v>
      </c>
      <c r="W141" s="204">
        <v>0</v>
      </c>
      <c r="X141" s="205">
        <f>W141*H141</f>
        <v>0</v>
      </c>
      <c r="Y141" s="31"/>
      <c r="Z141" s="31"/>
      <c r="AA141" s="31"/>
      <c r="AB141" s="31"/>
      <c r="AC141" s="31"/>
      <c r="AD141" s="31"/>
      <c r="AE141" s="31"/>
      <c r="AR141" s="206" t="s">
        <v>81</v>
      </c>
      <c r="AT141" s="206" t="s">
        <v>169</v>
      </c>
      <c r="AU141" s="206" t="s">
        <v>81</v>
      </c>
      <c r="AY141" s="14" t="s">
        <v>167</v>
      </c>
      <c r="BE141" s="207">
        <f>IF(O141="základní",K141,0)</f>
        <v>0</v>
      </c>
      <c r="BF141" s="207">
        <f>IF(O141="snížená",K141,0)</f>
        <v>0</v>
      </c>
      <c r="BG141" s="207">
        <f>IF(O141="zákl. přenesená",K141,0)</f>
        <v>0</v>
      </c>
      <c r="BH141" s="207">
        <f>IF(O141="sníž. přenesená",K141,0)</f>
        <v>0</v>
      </c>
      <c r="BI141" s="207">
        <f>IF(O141="nulová",K141,0)</f>
        <v>0</v>
      </c>
      <c r="BJ141" s="14" t="s">
        <v>81</v>
      </c>
      <c r="BK141" s="207">
        <f>ROUND(P141*H141,2)</f>
        <v>0</v>
      </c>
      <c r="BL141" s="14" t="s">
        <v>81</v>
      </c>
      <c r="BM141" s="206" t="s">
        <v>941</v>
      </c>
    </row>
    <row r="142" spans="1:65" s="2" customFormat="1" ht="48.75">
      <c r="A142" s="31"/>
      <c r="B142" s="32"/>
      <c r="C142" s="33"/>
      <c r="D142" s="208" t="s">
        <v>174</v>
      </c>
      <c r="E142" s="33"/>
      <c r="F142" s="209" t="s">
        <v>214</v>
      </c>
      <c r="G142" s="33"/>
      <c r="H142" s="33"/>
      <c r="I142" s="210"/>
      <c r="J142" s="210"/>
      <c r="K142" s="33"/>
      <c r="L142" s="33"/>
      <c r="M142" s="36"/>
      <c r="N142" s="211"/>
      <c r="O142" s="212"/>
      <c r="P142" s="68"/>
      <c r="Q142" s="68"/>
      <c r="R142" s="68"/>
      <c r="S142" s="68"/>
      <c r="T142" s="68"/>
      <c r="U142" s="68"/>
      <c r="V142" s="68"/>
      <c r="W142" s="68"/>
      <c r="X142" s="69"/>
      <c r="Y142" s="31"/>
      <c r="Z142" s="31"/>
      <c r="AA142" s="31"/>
      <c r="AB142" s="31"/>
      <c r="AC142" s="31"/>
      <c r="AD142" s="31"/>
      <c r="AE142" s="31"/>
      <c r="AT142" s="14" t="s">
        <v>174</v>
      </c>
      <c r="AU142" s="14" t="s">
        <v>81</v>
      </c>
    </row>
    <row r="143" spans="1:65" s="2" customFormat="1" ht="24.2" customHeight="1">
      <c r="A143" s="31"/>
      <c r="B143" s="32"/>
      <c r="C143" s="213" t="s">
        <v>204</v>
      </c>
      <c r="D143" s="213" t="s">
        <v>199</v>
      </c>
      <c r="E143" s="214" t="s">
        <v>216</v>
      </c>
      <c r="F143" s="215" t="s">
        <v>217</v>
      </c>
      <c r="G143" s="216" t="s">
        <v>172</v>
      </c>
      <c r="H143" s="217">
        <v>50</v>
      </c>
      <c r="I143" s="218"/>
      <c r="J143" s="219"/>
      <c r="K143" s="220">
        <f>ROUND(P143*H143,2)</f>
        <v>0</v>
      </c>
      <c r="L143" s="219"/>
      <c r="M143" s="221"/>
      <c r="N143" s="222" t="s">
        <v>1</v>
      </c>
      <c r="O143" s="202" t="s">
        <v>37</v>
      </c>
      <c r="P143" s="203">
        <f>I143+J143</f>
        <v>0</v>
      </c>
      <c r="Q143" s="203">
        <f>ROUND(I143*H143,2)</f>
        <v>0</v>
      </c>
      <c r="R143" s="203">
        <f>ROUND(J143*H143,2)</f>
        <v>0</v>
      </c>
      <c r="S143" s="68"/>
      <c r="T143" s="204">
        <f>S143*H143</f>
        <v>0</v>
      </c>
      <c r="U143" s="204">
        <v>0</v>
      </c>
      <c r="V143" s="204">
        <f>U143*H143</f>
        <v>0</v>
      </c>
      <c r="W143" s="204">
        <v>0</v>
      </c>
      <c r="X143" s="205">
        <f>W143*H143</f>
        <v>0</v>
      </c>
      <c r="Y143" s="31"/>
      <c r="Z143" s="31"/>
      <c r="AA143" s="31"/>
      <c r="AB143" s="31"/>
      <c r="AC143" s="31"/>
      <c r="AD143" s="31"/>
      <c r="AE143" s="31"/>
      <c r="AR143" s="206" t="s">
        <v>218</v>
      </c>
      <c r="AT143" s="206" t="s">
        <v>199</v>
      </c>
      <c r="AU143" s="206" t="s">
        <v>81</v>
      </c>
      <c r="AY143" s="14" t="s">
        <v>167</v>
      </c>
      <c r="BE143" s="207">
        <f>IF(O143="základní",K143,0)</f>
        <v>0</v>
      </c>
      <c r="BF143" s="207">
        <f>IF(O143="snížená",K143,0)</f>
        <v>0</v>
      </c>
      <c r="BG143" s="207">
        <f>IF(O143="zákl. přenesená",K143,0)</f>
        <v>0</v>
      </c>
      <c r="BH143" s="207">
        <f>IF(O143="sníž. přenesená",K143,0)</f>
        <v>0</v>
      </c>
      <c r="BI143" s="207">
        <f>IF(O143="nulová",K143,0)</f>
        <v>0</v>
      </c>
      <c r="BJ143" s="14" t="s">
        <v>81</v>
      </c>
      <c r="BK143" s="207">
        <f>ROUND(P143*H143,2)</f>
        <v>0</v>
      </c>
      <c r="BL143" s="14" t="s">
        <v>218</v>
      </c>
      <c r="BM143" s="206" t="s">
        <v>942</v>
      </c>
    </row>
    <row r="144" spans="1:65" s="2" customFormat="1" ht="19.5">
      <c r="A144" s="31"/>
      <c r="B144" s="32"/>
      <c r="C144" s="33"/>
      <c r="D144" s="208" t="s">
        <v>174</v>
      </c>
      <c r="E144" s="33"/>
      <c r="F144" s="209" t="s">
        <v>217</v>
      </c>
      <c r="G144" s="33"/>
      <c r="H144" s="33"/>
      <c r="I144" s="210"/>
      <c r="J144" s="210"/>
      <c r="K144" s="33"/>
      <c r="L144" s="33"/>
      <c r="M144" s="36"/>
      <c r="N144" s="211"/>
      <c r="O144" s="212"/>
      <c r="P144" s="68"/>
      <c r="Q144" s="68"/>
      <c r="R144" s="68"/>
      <c r="S144" s="68"/>
      <c r="T144" s="68"/>
      <c r="U144" s="68"/>
      <c r="V144" s="68"/>
      <c r="W144" s="68"/>
      <c r="X144" s="69"/>
      <c r="Y144" s="31"/>
      <c r="Z144" s="31"/>
      <c r="AA144" s="31"/>
      <c r="AB144" s="31"/>
      <c r="AC144" s="31"/>
      <c r="AD144" s="31"/>
      <c r="AE144" s="31"/>
      <c r="AT144" s="14" t="s">
        <v>174</v>
      </c>
      <c r="AU144" s="14" t="s">
        <v>81</v>
      </c>
    </row>
    <row r="145" spans="1:65" s="2" customFormat="1" ht="14.45" customHeight="1">
      <c r="A145" s="31"/>
      <c r="B145" s="32"/>
      <c r="C145" s="193" t="s">
        <v>210</v>
      </c>
      <c r="D145" s="193" t="s">
        <v>169</v>
      </c>
      <c r="E145" s="194" t="s">
        <v>601</v>
      </c>
      <c r="F145" s="195" t="s">
        <v>602</v>
      </c>
      <c r="G145" s="196" t="s">
        <v>603</v>
      </c>
      <c r="H145" s="197">
        <v>10</v>
      </c>
      <c r="I145" s="198"/>
      <c r="J145" s="198"/>
      <c r="K145" s="199">
        <f>ROUND(P145*H145,2)</f>
        <v>0</v>
      </c>
      <c r="L145" s="200"/>
      <c r="M145" s="36"/>
      <c r="N145" s="201" t="s">
        <v>1</v>
      </c>
      <c r="O145" s="202" t="s">
        <v>37</v>
      </c>
      <c r="P145" s="203">
        <f>I145+J145</f>
        <v>0</v>
      </c>
      <c r="Q145" s="203">
        <f>ROUND(I145*H145,2)</f>
        <v>0</v>
      </c>
      <c r="R145" s="203">
        <f>ROUND(J145*H145,2)</f>
        <v>0</v>
      </c>
      <c r="S145" s="68"/>
      <c r="T145" s="204">
        <f>S145*H145</f>
        <v>0</v>
      </c>
      <c r="U145" s="204">
        <v>0</v>
      </c>
      <c r="V145" s="204">
        <f>U145*H145</f>
        <v>0</v>
      </c>
      <c r="W145" s="204">
        <v>0</v>
      </c>
      <c r="X145" s="205">
        <f>W145*H145</f>
        <v>0</v>
      </c>
      <c r="Y145" s="31"/>
      <c r="Z145" s="31"/>
      <c r="AA145" s="31"/>
      <c r="AB145" s="31"/>
      <c r="AC145" s="31"/>
      <c r="AD145" s="31"/>
      <c r="AE145" s="31"/>
      <c r="AR145" s="206" t="s">
        <v>81</v>
      </c>
      <c r="AT145" s="206" t="s">
        <v>169</v>
      </c>
      <c r="AU145" s="206" t="s">
        <v>81</v>
      </c>
      <c r="AY145" s="14" t="s">
        <v>167</v>
      </c>
      <c r="BE145" s="207">
        <f>IF(O145="základní",K145,0)</f>
        <v>0</v>
      </c>
      <c r="BF145" s="207">
        <f>IF(O145="snížená",K145,0)</f>
        <v>0</v>
      </c>
      <c r="BG145" s="207">
        <f>IF(O145="zákl. přenesená",K145,0)</f>
        <v>0</v>
      </c>
      <c r="BH145" s="207">
        <f>IF(O145="sníž. přenesená",K145,0)</f>
        <v>0</v>
      </c>
      <c r="BI145" s="207">
        <f>IF(O145="nulová",K145,0)</f>
        <v>0</v>
      </c>
      <c r="BJ145" s="14" t="s">
        <v>81</v>
      </c>
      <c r="BK145" s="207">
        <f>ROUND(P145*H145,2)</f>
        <v>0</v>
      </c>
      <c r="BL145" s="14" t="s">
        <v>81</v>
      </c>
      <c r="BM145" s="206" t="s">
        <v>943</v>
      </c>
    </row>
    <row r="146" spans="1:65" s="2" customFormat="1" ht="29.25">
      <c r="A146" s="31"/>
      <c r="B146" s="32"/>
      <c r="C146" s="33"/>
      <c r="D146" s="208" t="s">
        <v>174</v>
      </c>
      <c r="E146" s="33"/>
      <c r="F146" s="209" t="s">
        <v>605</v>
      </c>
      <c r="G146" s="33"/>
      <c r="H146" s="33"/>
      <c r="I146" s="210"/>
      <c r="J146" s="210"/>
      <c r="K146" s="33"/>
      <c r="L146" s="33"/>
      <c r="M146" s="36"/>
      <c r="N146" s="211"/>
      <c r="O146" s="212"/>
      <c r="P146" s="68"/>
      <c r="Q146" s="68"/>
      <c r="R146" s="68"/>
      <c r="S146" s="68"/>
      <c r="T146" s="68"/>
      <c r="U146" s="68"/>
      <c r="V146" s="68"/>
      <c r="W146" s="68"/>
      <c r="X146" s="69"/>
      <c r="Y146" s="31"/>
      <c r="Z146" s="31"/>
      <c r="AA146" s="31"/>
      <c r="AB146" s="31"/>
      <c r="AC146" s="31"/>
      <c r="AD146" s="31"/>
      <c r="AE146" s="31"/>
      <c r="AT146" s="14" t="s">
        <v>174</v>
      </c>
      <c r="AU146" s="14" t="s">
        <v>81</v>
      </c>
    </row>
    <row r="147" spans="1:65" s="2" customFormat="1" ht="14.45" customHeight="1">
      <c r="A147" s="31"/>
      <c r="B147" s="32"/>
      <c r="C147" s="193" t="s">
        <v>215</v>
      </c>
      <c r="D147" s="193" t="s">
        <v>169</v>
      </c>
      <c r="E147" s="194" t="s">
        <v>221</v>
      </c>
      <c r="F147" s="195" t="s">
        <v>222</v>
      </c>
      <c r="G147" s="196" t="s">
        <v>202</v>
      </c>
      <c r="H147" s="197">
        <v>1</v>
      </c>
      <c r="I147" s="198"/>
      <c r="J147" s="198"/>
      <c r="K147" s="199">
        <f>ROUND(P147*H147,2)</f>
        <v>0</v>
      </c>
      <c r="L147" s="200"/>
      <c r="M147" s="36"/>
      <c r="N147" s="201" t="s">
        <v>1</v>
      </c>
      <c r="O147" s="202" t="s">
        <v>37</v>
      </c>
      <c r="P147" s="203">
        <f>I147+J147</f>
        <v>0</v>
      </c>
      <c r="Q147" s="203">
        <f>ROUND(I147*H147,2)</f>
        <v>0</v>
      </c>
      <c r="R147" s="203">
        <f>ROUND(J147*H147,2)</f>
        <v>0</v>
      </c>
      <c r="S147" s="68"/>
      <c r="T147" s="204">
        <f>S147*H147</f>
        <v>0</v>
      </c>
      <c r="U147" s="204">
        <v>0</v>
      </c>
      <c r="V147" s="204">
        <f>U147*H147</f>
        <v>0</v>
      </c>
      <c r="W147" s="204">
        <v>0</v>
      </c>
      <c r="X147" s="205">
        <f>W147*H147</f>
        <v>0</v>
      </c>
      <c r="Y147" s="31"/>
      <c r="Z147" s="31"/>
      <c r="AA147" s="31"/>
      <c r="AB147" s="31"/>
      <c r="AC147" s="31"/>
      <c r="AD147" s="31"/>
      <c r="AE147" s="31"/>
      <c r="AR147" s="206" t="s">
        <v>81</v>
      </c>
      <c r="AT147" s="206" t="s">
        <v>169</v>
      </c>
      <c r="AU147" s="206" t="s">
        <v>81</v>
      </c>
      <c r="AY147" s="14" t="s">
        <v>167</v>
      </c>
      <c r="BE147" s="207">
        <f>IF(O147="základní",K147,0)</f>
        <v>0</v>
      </c>
      <c r="BF147" s="207">
        <f>IF(O147="snížená",K147,0)</f>
        <v>0</v>
      </c>
      <c r="BG147" s="207">
        <f>IF(O147="zákl. přenesená",K147,0)</f>
        <v>0</v>
      </c>
      <c r="BH147" s="207">
        <f>IF(O147="sníž. přenesená",K147,0)</f>
        <v>0</v>
      </c>
      <c r="BI147" s="207">
        <f>IF(O147="nulová",K147,0)</f>
        <v>0</v>
      </c>
      <c r="BJ147" s="14" t="s">
        <v>81</v>
      </c>
      <c r="BK147" s="207">
        <f>ROUND(P147*H147,2)</f>
        <v>0</v>
      </c>
      <c r="BL147" s="14" t="s">
        <v>81</v>
      </c>
      <c r="BM147" s="206" t="s">
        <v>944</v>
      </c>
    </row>
    <row r="148" spans="1:65" s="2" customFormat="1" ht="29.25">
      <c r="A148" s="31"/>
      <c r="B148" s="32"/>
      <c r="C148" s="33"/>
      <c r="D148" s="208" t="s">
        <v>174</v>
      </c>
      <c r="E148" s="33"/>
      <c r="F148" s="209" t="s">
        <v>225</v>
      </c>
      <c r="G148" s="33"/>
      <c r="H148" s="33"/>
      <c r="I148" s="210"/>
      <c r="J148" s="210"/>
      <c r="K148" s="33"/>
      <c r="L148" s="33"/>
      <c r="M148" s="36"/>
      <c r="N148" s="211"/>
      <c r="O148" s="212"/>
      <c r="P148" s="68"/>
      <c r="Q148" s="68"/>
      <c r="R148" s="68"/>
      <c r="S148" s="68"/>
      <c r="T148" s="68"/>
      <c r="U148" s="68"/>
      <c r="V148" s="68"/>
      <c r="W148" s="68"/>
      <c r="X148" s="69"/>
      <c r="Y148" s="31"/>
      <c r="Z148" s="31"/>
      <c r="AA148" s="31"/>
      <c r="AB148" s="31"/>
      <c r="AC148" s="31"/>
      <c r="AD148" s="31"/>
      <c r="AE148" s="31"/>
      <c r="AT148" s="14" t="s">
        <v>174</v>
      </c>
      <c r="AU148" s="14" t="s">
        <v>81</v>
      </c>
    </row>
    <row r="149" spans="1:65" s="2" customFormat="1" ht="24.2" customHeight="1">
      <c r="A149" s="31"/>
      <c r="B149" s="32"/>
      <c r="C149" s="193" t="s">
        <v>220</v>
      </c>
      <c r="D149" s="193" t="s">
        <v>169</v>
      </c>
      <c r="E149" s="194" t="s">
        <v>607</v>
      </c>
      <c r="F149" s="195" t="s">
        <v>608</v>
      </c>
      <c r="G149" s="196" t="s">
        <v>202</v>
      </c>
      <c r="H149" s="197">
        <v>1</v>
      </c>
      <c r="I149" s="198"/>
      <c r="J149" s="198"/>
      <c r="K149" s="199">
        <f>ROUND(P149*H149,2)</f>
        <v>0</v>
      </c>
      <c r="L149" s="200"/>
      <c r="M149" s="36"/>
      <c r="N149" s="201" t="s">
        <v>1</v>
      </c>
      <c r="O149" s="202" t="s">
        <v>37</v>
      </c>
      <c r="P149" s="203">
        <f>I149+J149</f>
        <v>0</v>
      </c>
      <c r="Q149" s="203">
        <f>ROUND(I149*H149,2)</f>
        <v>0</v>
      </c>
      <c r="R149" s="203">
        <f>ROUND(J149*H149,2)</f>
        <v>0</v>
      </c>
      <c r="S149" s="68"/>
      <c r="T149" s="204">
        <f>S149*H149</f>
        <v>0</v>
      </c>
      <c r="U149" s="204">
        <v>0</v>
      </c>
      <c r="V149" s="204">
        <f>U149*H149</f>
        <v>0</v>
      </c>
      <c r="W149" s="204">
        <v>0</v>
      </c>
      <c r="X149" s="205">
        <f>W149*H149</f>
        <v>0</v>
      </c>
      <c r="Y149" s="31"/>
      <c r="Z149" s="31"/>
      <c r="AA149" s="31"/>
      <c r="AB149" s="31"/>
      <c r="AC149" s="31"/>
      <c r="AD149" s="31"/>
      <c r="AE149" s="31"/>
      <c r="AR149" s="206" t="s">
        <v>81</v>
      </c>
      <c r="AT149" s="206" t="s">
        <v>169</v>
      </c>
      <c r="AU149" s="206" t="s">
        <v>81</v>
      </c>
      <c r="AY149" s="14" t="s">
        <v>167</v>
      </c>
      <c r="BE149" s="207">
        <f>IF(O149="základní",K149,0)</f>
        <v>0</v>
      </c>
      <c r="BF149" s="207">
        <f>IF(O149="snížená",K149,0)</f>
        <v>0</v>
      </c>
      <c r="BG149" s="207">
        <f>IF(O149="zákl. přenesená",K149,0)</f>
        <v>0</v>
      </c>
      <c r="BH149" s="207">
        <f>IF(O149="sníž. přenesená",K149,0)</f>
        <v>0</v>
      </c>
      <c r="BI149" s="207">
        <f>IF(O149="nulová",K149,0)</f>
        <v>0</v>
      </c>
      <c r="BJ149" s="14" t="s">
        <v>81</v>
      </c>
      <c r="BK149" s="207">
        <f>ROUND(P149*H149,2)</f>
        <v>0</v>
      </c>
      <c r="BL149" s="14" t="s">
        <v>81</v>
      </c>
      <c r="BM149" s="206" t="s">
        <v>945</v>
      </c>
    </row>
    <row r="150" spans="1:65" s="2" customFormat="1" ht="19.5">
      <c r="A150" s="31"/>
      <c r="B150" s="32"/>
      <c r="C150" s="33"/>
      <c r="D150" s="208" t="s">
        <v>174</v>
      </c>
      <c r="E150" s="33"/>
      <c r="F150" s="209" t="s">
        <v>608</v>
      </c>
      <c r="G150" s="33"/>
      <c r="H150" s="33"/>
      <c r="I150" s="210"/>
      <c r="J150" s="210"/>
      <c r="K150" s="33"/>
      <c r="L150" s="33"/>
      <c r="M150" s="36"/>
      <c r="N150" s="211"/>
      <c r="O150" s="212"/>
      <c r="P150" s="68"/>
      <c r="Q150" s="68"/>
      <c r="R150" s="68"/>
      <c r="S150" s="68"/>
      <c r="T150" s="68"/>
      <c r="U150" s="68"/>
      <c r="V150" s="68"/>
      <c r="W150" s="68"/>
      <c r="X150" s="69"/>
      <c r="Y150" s="31"/>
      <c r="Z150" s="31"/>
      <c r="AA150" s="31"/>
      <c r="AB150" s="31"/>
      <c r="AC150" s="31"/>
      <c r="AD150" s="31"/>
      <c r="AE150" s="31"/>
      <c r="AT150" s="14" t="s">
        <v>174</v>
      </c>
      <c r="AU150" s="14" t="s">
        <v>81</v>
      </c>
    </row>
    <row r="151" spans="1:65" s="2" customFormat="1" ht="14.45" customHeight="1">
      <c r="A151" s="31"/>
      <c r="B151" s="32"/>
      <c r="C151" s="193" t="s">
        <v>226</v>
      </c>
      <c r="D151" s="193" t="s">
        <v>169</v>
      </c>
      <c r="E151" s="194" t="s">
        <v>234</v>
      </c>
      <c r="F151" s="195" t="s">
        <v>235</v>
      </c>
      <c r="G151" s="196" t="s">
        <v>202</v>
      </c>
      <c r="H151" s="197">
        <v>1</v>
      </c>
      <c r="I151" s="198"/>
      <c r="J151" s="198"/>
      <c r="K151" s="199">
        <f>ROUND(P151*H151,2)</f>
        <v>0</v>
      </c>
      <c r="L151" s="200"/>
      <c r="M151" s="36"/>
      <c r="N151" s="201" t="s">
        <v>1</v>
      </c>
      <c r="O151" s="202" t="s">
        <v>37</v>
      </c>
      <c r="P151" s="203">
        <f>I151+J151</f>
        <v>0</v>
      </c>
      <c r="Q151" s="203">
        <f>ROUND(I151*H151,2)</f>
        <v>0</v>
      </c>
      <c r="R151" s="203">
        <f>ROUND(J151*H151,2)</f>
        <v>0</v>
      </c>
      <c r="S151" s="68"/>
      <c r="T151" s="204">
        <f>S151*H151</f>
        <v>0</v>
      </c>
      <c r="U151" s="204">
        <v>0</v>
      </c>
      <c r="V151" s="204">
        <f>U151*H151</f>
        <v>0</v>
      </c>
      <c r="W151" s="204">
        <v>0</v>
      </c>
      <c r="X151" s="205">
        <f>W151*H151</f>
        <v>0</v>
      </c>
      <c r="Y151" s="31"/>
      <c r="Z151" s="31"/>
      <c r="AA151" s="31"/>
      <c r="AB151" s="31"/>
      <c r="AC151" s="31"/>
      <c r="AD151" s="31"/>
      <c r="AE151" s="31"/>
      <c r="AR151" s="206" t="s">
        <v>81</v>
      </c>
      <c r="AT151" s="206" t="s">
        <v>169</v>
      </c>
      <c r="AU151" s="206" t="s">
        <v>81</v>
      </c>
      <c r="AY151" s="14" t="s">
        <v>167</v>
      </c>
      <c r="BE151" s="207">
        <f>IF(O151="základní",K151,0)</f>
        <v>0</v>
      </c>
      <c r="BF151" s="207">
        <f>IF(O151="snížená",K151,0)</f>
        <v>0</v>
      </c>
      <c r="BG151" s="207">
        <f>IF(O151="zákl. přenesená",K151,0)</f>
        <v>0</v>
      </c>
      <c r="BH151" s="207">
        <f>IF(O151="sníž. přenesená",K151,0)</f>
        <v>0</v>
      </c>
      <c r="BI151" s="207">
        <f>IF(O151="nulová",K151,0)</f>
        <v>0</v>
      </c>
      <c r="BJ151" s="14" t="s">
        <v>81</v>
      </c>
      <c r="BK151" s="207">
        <f>ROUND(P151*H151,2)</f>
        <v>0</v>
      </c>
      <c r="BL151" s="14" t="s">
        <v>81</v>
      </c>
      <c r="BM151" s="206" t="s">
        <v>946</v>
      </c>
    </row>
    <row r="152" spans="1:65" s="2" customFormat="1" ht="19.5">
      <c r="A152" s="31"/>
      <c r="B152" s="32"/>
      <c r="C152" s="33"/>
      <c r="D152" s="208" t="s">
        <v>174</v>
      </c>
      <c r="E152" s="33"/>
      <c r="F152" s="209" t="s">
        <v>237</v>
      </c>
      <c r="G152" s="33"/>
      <c r="H152" s="33"/>
      <c r="I152" s="210"/>
      <c r="J152" s="210"/>
      <c r="K152" s="33"/>
      <c r="L152" s="33"/>
      <c r="M152" s="36"/>
      <c r="N152" s="211"/>
      <c r="O152" s="212"/>
      <c r="P152" s="68"/>
      <c r="Q152" s="68"/>
      <c r="R152" s="68"/>
      <c r="S152" s="68"/>
      <c r="T152" s="68"/>
      <c r="U152" s="68"/>
      <c r="V152" s="68"/>
      <c r="W152" s="68"/>
      <c r="X152" s="69"/>
      <c r="Y152" s="31"/>
      <c r="Z152" s="31"/>
      <c r="AA152" s="31"/>
      <c r="AB152" s="31"/>
      <c r="AC152" s="31"/>
      <c r="AD152" s="31"/>
      <c r="AE152" s="31"/>
      <c r="AT152" s="14" t="s">
        <v>174</v>
      </c>
      <c r="AU152" s="14" t="s">
        <v>81</v>
      </c>
    </row>
    <row r="153" spans="1:65" s="2" customFormat="1" ht="14.45" customHeight="1">
      <c r="A153" s="31"/>
      <c r="B153" s="32"/>
      <c r="C153" s="193" t="s">
        <v>230</v>
      </c>
      <c r="D153" s="193" t="s">
        <v>169</v>
      </c>
      <c r="E153" s="194" t="s">
        <v>239</v>
      </c>
      <c r="F153" s="195" t="s">
        <v>240</v>
      </c>
      <c r="G153" s="196" t="s">
        <v>202</v>
      </c>
      <c r="H153" s="197">
        <v>1</v>
      </c>
      <c r="I153" s="198"/>
      <c r="J153" s="198"/>
      <c r="K153" s="199">
        <f>ROUND(P153*H153,2)</f>
        <v>0</v>
      </c>
      <c r="L153" s="200"/>
      <c r="M153" s="36"/>
      <c r="N153" s="201" t="s">
        <v>1</v>
      </c>
      <c r="O153" s="202" t="s">
        <v>37</v>
      </c>
      <c r="P153" s="203">
        <f>I153+J153</f>
        <v>0</v>
      </c>
      <c r="Q153" s="203">
        <f>ROUND(I153*H153,2)</f>
        <v>0</v>
      </c>
      <c r="R153" s="203">
        <f>ROUND(J153*H153,2)</f>
        <v>0</v>
      </c>
      <c r="S153" s="68"/>
      <c r="T153" s="204">
        <f>S153*H153</f>
        <v>0</v>
      </c>
      <c r="U153" s="204">
        <v>0</v>
      </c>
      <c r="V153" s="204">
        <f>U153*H153</f>
        <v>0</v>
      </c>
      <c r="W153" s="204">
        <v>0</v>
      </c>
      <c r="X153" s="205">
        <f>W153*H153</f>
        <v>0</v>
      </c>
      <c r="Y153" s="31"/>
      <c r="Z153" s="31"/>
      <c r="AA153" s="31"/>
      <c r="AB153" s="31"/>
      <c r="AC153" s="31"/>
      <c r="AD153" s="31"/>
      <c r="AE153" s="31"/>
      <c r="AR153" s="206" t="s">
        <v>81</v>
      </c>
      <c r="AT153" s="206" t="s">
        <v>169</v>
      </c>
      <c r="AU153" s="206" t="s">
        <v>81</v>
      </c>
      <c r="AY153" s="14" t="s">
        <v>167</v>
      </c>
      <c r="BE153" s="207">
        <f>IF(O153="základní",K153,0)</f>
        <v>0</v>
      </c>
      <c r="BF153" s="207">
        <f>IF(O153="snížená",K153,0)</f>
        <v>0</v>
      </c>
      <c r="BG153" s="207">
        <f>IF(O153="zákl. přenesená",K153,0)</f>
        <v>0</v>
      </c>
      <c r="BH153" s="207">
        <f>IF(O153="sníž. přenesená",K153,0)</f>
        <v>0</v>
      </c>
      <c r="BI153" s="207">
        <f>IF(O153="nulová",K153,0)</f>
        <v>0</v>
      </c>
      <c r="BJ153" s="14" t="s">
        <v>81</v>
      </c>
      <c r="BK153" s="207">
        <f>ROUND(P153*H153,2)</f>
        <v>0</v>
      </c>
      <c r="BL153" s="14" t="s">
        <v>81</v>
      </c>
      <c r="BM153" s="206" t="s">
        <v>947</v>
      </c>
    </row>
    <row r="154" spans="1:65" s="2" customFormat="1" ht="29.25">
      <c r="A154" s="31"/>
      <c r="B154" s="32"/>
      <c r="C154" s="33"/>
      <c r="D154" s="208" t="s">
        <v>174</v>
      </c>
      <c r="E154" s="33"/>
      <c r="F154" s="209" t="s">
        <v>242</v>
      </c>
      <c r="G154" s="33"/>
      <c r="H154" s="33"/>
      <c r="I154" s="210"/>
      <c r="J154" s="210"/>
      <c r="K154" s="33"/>
      <c r="L154" s="33"/>
      <c r="M154" s="36"/>
      <c r="N154" s="211"/>
      <c r="O154" s="212"/>
      <c r="P154" s="68"/>
      <c r="Q154" s="68"/>
      <c r="R154" s="68"/>
      <c r="S154" s="68"/>
      <c r="T154" s="68"/>
      <c r="U154" s="68"/>
      <c r="V154" s="68"/>
      <c r="W154" s="68"/>
      <c r="X154" s="69"/>
      <c r="Y154" s="31"/>
      <c r="Z154" s="31"/>
      <c r="AA154" s="31"/>
      <c r="AB154" s="31"/>
      <c r="AC154" s="31"/>
      <c r="AD154" s="31"/>
      <c r="AE154" s="31"/>
      <c r="AT154" s="14" t="s">
        <v>174</v>
      </c>
      <c r="AU154" s="14" t="s">
        <v>81</v>
      </c>
    </row>
    <row r="155" spans="1:65" s="2" customFormat="1" ht="14.45" customHeight="1">
      <c r="A155" s="31"/>
      <c r="B155" s="32"/>
      <c r="C155" s="193" t="s">
        <v>9</v>
      </c>
      <c r="D155" s="193" t="s">
        <v>169</v>
      </c>
      <c r="E155" s="194" t="s">
        <v>612</v>
      </c>
      <c r="F155" s="195" t="s">
        <v>613</v>
      </c>
      <c r="G155" s="196" t="s">
        <v>202</v>
      </c>
      <c r="H155" s="197">
        <v>1</v>
      </c>
      <c r="I155" s="198"/>
      <c r="J155" s="198"/>
      <c r="K155" s="199">
        <f>ROUND(P155*H155,2)</f>
        <v>0</v>
      </c>
      <c r="L155" s="200"/>
      <c r="M155" s="36"/>
      <c r="N155" s="201" t="s">
        <v>1</v>
      </c>
      <c r="O155" s="202" t="s">
        <v>37</v>
      </c>
      <c r="P155" s="203">
        <f>I155+J155</f>
        <v>0</v>
      </c>
      <c r="Q155" s="203">
        <f>ROUND(I155*H155,2)</f>
        <v>0</v>
      </c>
      <c r="R155" s="203">
        <f>ROUND(J155*H155,2)</f>
        <v>0</v>
      </c>
      <c r="S155" s="68"/>
      <c r="T155" s="204">
        <f>S155*H155</f>
        <v>0</v>
      </c>
      <c r="U155" s="204">
        <v>0</v>
      </c>
      <c r="V155" s="204">
        <f>U155*H155</f>
        <v>0</v>
      </c>
      <c r="W155" s="204">
        <v>0</v>
      </c>
      <c r="X155" s="205">
        <f>W155*H155</f>
        <v>0</v>
      </c>
      <c r="Y155" s="31"/>
      <c r="Z155" s="31"/>
      <c r="AA155" s="31"/>
      <c r="AB155" s="31"/>
      <c r="AC155" s="31"/>
      <c r="AD155" s="31"/>
      <c r="AE155" s="31"/>
      <c r="AR155" s="206" t="s">
        <v>81</v>
      </c>
      <c r="AT155" s="206" t="s">
        <v>169</v>
      </c>
      <c r="AU155" s="206" t="s">
        <v>81</v>
      </c>
      <c r="AY155" s="14" t="s">
        <v>167</v>
      </c>
      <c r="BE155" s="207">
        <f>IF(O155="základní",K155,0)</f>
        <v>0</v>
      </c>
      <c r="BF155" s="207">
        <f>IF(O155="snížená",K155,0)</f>
        <v>0</v>
      </c>
      <c r="BG155" s="207">
        <f>IF(O155="zákl. přenesená",K155,0)</f>
        <v>0</v>
      </c>
      <c r="BH155" s="207">
        <f>IF(O155="sníž. přenesená",K155,0)</f>
        <v>0</v>
      </c>
      <c r="BI155" s="207">
        <f>IF(O155="nulová",K155,0)</f>
        <v>0</v>
      </c>
      <c r="BJ155" s="14" t="s">
        <v>81</v>
      </c>
      <c r="BK155" s="207">
        <f>ROUND(P155*H155,2)</f>
        <v>0</v>
      </c>
      <c r="BL155" s="14" t="s">
        <v>81</v>
      </c>
      <c r="BM155" s="206" t="s">
        <v>948</v>
      </c>
    </row>
    <row r="156" spans="1:65" s="2" customFormat="1" ht="39">
      <c r="A156" s="31"/>
      <c r="B156" s="32"/>
      <c r="C156" s="33"/>
      <c r="D156" s="208" t="s">
        <v>174</v>
      </c>
      <c r="E156" s="33"/>
      <c r="F156" s="209" t="s">
        <v>615</v>
      </c>
      <c r="G156" s="33"/>
      <c r="H156" s="33"/>
      <c r="I156" s="210"/>
      <c r="J156" s="210"/>
      <c r="K156" s="33"/>
      <c r="L156" s="33"/>
      <c r="M156" s="36"/>
      <c r="N156" s="211"/>
      <c r="O156" s="212"/>
      <c r="P156" s="68"/>
      <c r="Q156" s="68"/>
      <c r="R156" s="68"/>
      <c r="S156" s="68"/>
      <c r="T156" s="68"/>
      <c r="U156" s="68"/>
      <c r="V156" s="68"/>
      <c r="W156" s="68"/>
      <c r="X156" s="69"/>
      <c r="Y156" s="31"/>
      <c r="Z156" s="31"/>
      <c r="AA156" s="31"/>
      <c r="AB156" s="31"/>
      <c r="AC156" s="31"/>
      <c r="AD156" s="31"/>
      <c r="AE156" s="31"/>
      <c r="AT156" s="14" t="s">
        <v>174</v>
      </c>
      <c r="AU156" s="14" t="s">
        <v>81</v>
      </c>
    </row>
    <row r="157" spans="1:65" s="2" customFormat="1" ht="24.2" customHeight="1">
      <c r="A157" s="31"/>
      <c r="B157" s="32"/>
      <c r="C157" s="213" t="s">
        <v>238</v>
      </c>
      <c r="D157" s="213" t="s">
        <v>199</v>
      </c>
      <c r="E157" s="214" t="s">
        <v>896</v>
      </c>
      <c r="F157" s="215" t="s">
        <v>897</v>
      </c>
      <c r="G157" s="216" t="s">
        <v>202</v>
      </c>
      <c r="H157" s="217">
        <v>1</v>
      </c>
      <c r="I157" s="218"/>
      <c r="J157" s="219"/>
      <c r="K157" s="220">
        <f>ROUND(P157*H157,2)</f>
        <v>0</v>
      </c>
      <c r="L157" s="219"/>
      <c r="M157" s="221"/>
      <c r="N157" s="222" t="s">
        <v>1</v>
      </c>
      <c r="O157" s="202" t="s">
        <v>37</v>
      </c>
      <c r="P157" s="203">
        <f>I157+J157</f>
        <v>0</v>
      </c>
      <c r="Q157" s="203">
        <f>ROUND(I157*H157,2)</f>
        <v>0</v>
      </c>
      <c r="R157" s="203">
        <f>ROUND(J157*H157,2)</f>
        <v>0</v>
      </c>
      <c r="S157" s="68"/>
      <c r="T157" s="204">
        <f>S157*H157</f>
        <v>0</v>
      </c>
      <c r="U157" s="204">
        <v>0</v>
      </c>
      <c r="V157" s="204">
        <f>U157*H157</f>
        <v>0</v>
      </c>
      <c r="W157" s="204">
        <v>0</v>
      </c>
      <c r="X157" s="205">
        <f>W157*H157</f>
        <v>0</v>
      </c>
      <c r="Y157" s="31"/>
      <c r="Z157" s="31"/>
      <c r="AA157" s="31"/>
      <c r="AB157" s="31"/>
      <c r="AC157" s="31"/>
      <c r="AD157" s="31"/>
      <c r="AE157" s="31"/>
      <c r="AR157" s="206" t="s">
        <v>83</v>
      </c>
      <c r="AT157" s="206" t="s">
        <v>199</v>
      </c>
      <c r="AU157" s="206" t="s">
        <v>81</v>
      </c>
      <c r="AY157" s="14" t="s">
        <v>167</v>
      </c>
      <c r="BE157" s="207">
        <f>IF(O157="základní",K157,0)</f>
        <v>0</v>
      </c>
      <c r="BF157" s="207">
        <f>IF(O157="snížená",K157,0)</f>
        <v>0</v>
      </c>
      <c r="BG157" s="207">
        <f>IF(O157="zákl. přenesená",K157,0)</f>
        <v>0</v>
      </c>
      <c r="BH157" s="207">
        <f>IF(O157="sníž. přenesená",K157,0)</f>
        <v>0</v>
      </c>
      <c r="BI157" s="207">
        <f>IF(O157="nulová",K157,0)</f>
        <v>0</v>
      </c>
      <c r="BJ157" s="14" t="s">
        <v>81</v>
      </c>
      <c r="BK157" s="207">
        <f>ROUND(P157*H157,2)</f>
        <v>0</v>
      </c>
      <c r="BL157" s="14" t="s">
        <v>81</v>
      </c>
      <c r="BM157" s="206" t="s">
        <v>949</v>
      </c>
    </row>
    <row r="158" spans="1:65" s="2" customFormat="1" ht="19.5">
      <c r="A158" s="31"/>
      <c r="B158" s="32"/>
      <c r="C158" s="33"/>
      <c r="D158" s="208" t="s">
        <v>174</v>
      </c>
      <c r="E158" s="33"/>
      <c r="F158" s="209" t="s">
        <v>897</v>
      </c>
      <c r="G158" s="33"/>
      <c r="H158" s="33"/>
      <c r="I158" s="210"/>
      <c r="J158" s="210"/>
      <c r="K158" s="33"/>
      <c r="L158" s="33"/>
      <c r="M158" s="36"/>
      <c r="N158" s="211"/>
      <c r="O158" s="212"/>
      <c r="P158" s="68"/>
      <c r="Q158" s="68"/>
      <c r="R158" s="68"/>
      <c r="S158" s="68"/>
      <c r="T158" s="68"/>
      <c r="U158" s="68"/>
      <c r="V158" s="68"/>
      <c r="W158" s="68"/>
      <c r="X158" s="69"/>
      <c r="Y158" s="31"/>
      <c r="Z158" s="31"/>
      <c r="AA158" s="31"/>
      <c r="AB158" s="31"/>
      <c r="AC158" s="31"/>
      <c r="AD158" s="31"/>
      <c r="AE158" s="31"/>
      <c r="AT158" s="14" t="s">
        <v>174</v>
      </c>
      <c r="AU158" s="14" t="s">
        <v>81</v>
      </c>
    </row>
    <row r="159" spans="1:65" s="2" customFormat="1" ht="24.2" customHeight="1">
      <c r="A159" s="31"/>
      <c r="B159" s="32"/>
      <c r="C159" s="193" t="s">
        <v>243</v>
      </c>
      <c r="D159" s="193" t="s">
        <v>169</v>
      </c>
      <c r="E159" s="194" t="s">
        <v>256</v>
      </c>
      <c r="F159" s="195" t="s">
        <v>257</v>
      </c>
      <c r="G159" s="196" t="s">
        <v>172</v>
      </c>
      <c r="H159" s="197">
        <v>15</v>
      </c>
      <c r="I159" s="198"/>
      <c r="J159" s="198"/>
      <c r="K159" s="199">
        <f>ROUND(P159*H159,2)</f>
        <v>0</v>
      </c>
      <c r="L159" s="200"/>
      <c r="M159" s="36"/>
      <c r="N159" s="201" t="s">
        <v>1</v>
      </c>
      <c r="O159" s="202" t="s">
        <v>37</v>
      </c>
      <c r="P159" s="203">
        <f>I159+J159</f>
        <v>0</v>
      </c>
      <c r="Q159" s="203">
        <f>ROUND(I159*H159,2)</f>
        <v>0</v>
      </c>
      <c r="R159" s="203">
        <f>ROUND(J159*H159,2)</f>
        <v>0</v>
      </c>
      <c r="S159" s="68"/>
      <c r="T159" s="204">
        <f>S159*H159</f>
        <v>0</v>
      </c>
      <c r="U159" s="204">
        <v>0</v>
      </c>
      <c r="V159" s="204">
        <f>U159*H159</f>
        <v>0</v>
      </c>
      <c r="W159" s="204">
        <v>0</v>
      </c>
      <c r="X159" s="205">
        <f>W159*H159</f>
        <v>0</v>
      </c>
      <c r="Y159" s="31"/>
      <c r="Z159" s="31"/>
      <c r="AA159" s="31"/>
      <c r="AB159" s="31"/>
      <c r="AC159" s="31"/>
      <c r="AD159" s="31"/>
      <c r="AE159" s="31"/>
      <c r="AR159" s="206" t="s">
        <v>81</v>
      </c>
      <c r="AT159" s="206" t="s">
        <v>169</v>
      </c>
      <c r="AU159" s="206" t="s">
        <v>81</v>
      </c>
      <c r="AY159" s="14" t="s">
        <v>167</v>
      </c>
      <c r="BE159" s="207">
        <f>IF(O159="základní",K159,0)</f>
        <v>0</v>
      </c>
      <c r="BF159" s="207">
        <f>IF(O159="snížená",K159,0)</f>
        <v>0</v>
      </c>
      <c r="BG159" s="207">
        <f>IF(O159="zákl. přenesená",K159,0)</f>
        <v>0</v>
      </c>
      <c r="BH159" s="207">
        <f>IF(O159="sníž. přenesená",K159,0)</f>
        <v>0</v>
      </c>
      <c r="BI159" s="207">
        <f>IF(O159="nulová",K159,0)</f>
        <v>0</v>
      </c>
      <c r="BJ159" s="14" t="s">
        <v>81</v>
      </c>
      <c r="BK159" s="207">
        <f>ROUND(P159*H159,2)</f>
        <v>0</v>
      </c>
      <c r="BL159" s="14" t="s">
        <v>81</v>
      </c>
      <c r="BM159" s="206" t="s">
        <v>950</v>
      </c>
    </row>
    <row r="160" spans="1:65" s="2" customFormat="1" ht="58.5">
      <c r="A160" s="31"/>
      <c r="B160" s="32"/>
      <c r="C160" s="33"/>
      <c r="D160" s="208" t="s">
        <v>174</v>
      </c>
      <c r="E160" s="33"/>
      <c r="F160" s="209" t="s">
        <v>259</v>
      </c>
      <c r="G160" s="33"/>
      <c r="H160" s="33"/>
      <c r="I160" s="210"/>
      <c r="J160" s="210"/>
      <c r="K160" s="33"/>
      <c r="L160" s="33"/>
      <c r="M160" s="36"/>
      <c r="N160" s="211"/>
      <c r="O160" s="212"/>
      <c r="P160" s="68"/>
      <c r="Q160" s="68"/>
      <c r="R160" s="68"/>
      <c r="S160" s="68"/>
      <c r="T160" s="68"/>
      <c r="U160" s="68"/>
      <c r="V160" s="68"/>
      <c r="W160" s="68"/>
      <c r="X160" s="69"/>
      <c r="Y160" s="31"/>
      <c r="Z160" s="31"/>
      <c r="AA160" s="31"/>
      <c r="AB160" s="31"/>
      <c r="AC160" s="31"/>
      <c r="AD160" s="31"/>
      <c r="AE160" s="31"/>
      <c r="AT160" s="14" t="s">
        <v>174</v>
      </c>
      <c r="AU160" s="14" t="s">
        <v>81</v>
      </c>
    </row>
    <row r="161" spans="1:65" s="2" customFormat="1" ht="37.9" customHeight="1">
      <c r="A161" s="31"/>
      <c r="B161" s="32"/>
      <c r="C161" s="193" t="s">
        <v>247</v>
      </c>
      <c r="D161" s="193" t="s">
        <v>169</v>
      </c>
      <c r="E161" s="194" t="s">
        <v>260</v>
      </c>
      <c r="F161" s="195" t="s">
        <v>261</v>
      </c>
      <c r="G161" s="196" t="s">
        <v>172</v>
      </c>
      <c r="H161" s="197">
        <v>25</v>
      </c>
      <c r="I161" s="198"/>
      <c r="J161" s="198"/>
      <c r="K161" s="199">
        <f>ROUND(P161*H161,2)</f>
        <v>0</v>
      </c>
      <c r="L161" s="200"/>
      <c r="M161" s="36"/>
      <c r="N161" s="201" t="s">
        <v>1</v>
      </c>
      <c r="O161" s="202" t="s">
        <v>37</v>
      </c>
      <c r="P161" s="203">
        <f>I161+J161</f>
        <v>0</v>
      </c>
      <c r="Q161" s="203">
        <f>ROUND(I161*H161,2)</f>
        <v>0</v>
      </c>
      <c r="R161" s="203">
        <f>ROUND(J161*H161,2)</f>
        <v>0</v>
      </c>
      <c r="S161" s="68"/>
      <c r="T161" s="204">
        <f>S161*H161</f>
        <v>0</v>
      </c>
      <c r="U161" s="204">
        <v>0</v>
      </c>
      <c r="V161" s="204">
        <f>U161*H161</f>
        <v>0</v>
      </c>
      <c r="W161" s="204">
        <v>0</v>
      </c>
      <c r="X161" s="205">
        <f>W161*H161</f>
        <v>0</v>
      </c>
      <c r="Y161" s="31"/>
      <c r="Z161" s="31"/>
      <c r="AA161" s="31"/>
      <c r="AB161" s="31"/>
      <c r="AC161" s="31"/>
      <c r="AD161" s="31"/>
      <c r="AE161" s="31"/>
      <c r="AR161" s="206" t="s">
        <v>81</v>
      </c>
      <c r="AT161" s="206" t="s">
        <v>169</v>
      </c>
      <c r="AU161" s="206" t="s">
        <v>81</v>
      </c>
      <c r="AY161" s="14" t="s">
        <v>167</v>
      </c>
      <c r="BE161" s="207">
        <f>IF(O161="základní",K161,0)</f>
        <v>0</v>
      </c>
      <c r="BF161" s="207">
        <f>IF(O161="snížená",K161,0)</f>
        <v>0</v>
      </c>
      <c r="BG161" s="207">
        <f>IF(O161="zákl. přenesená",K161,0)</f>
        <v>0</v>
      </c>
      <c r="BH161" s="207">
        <f>IF(O161="sníž. přenesená",K161,0)</f>
        <v>0</v>
      </c>
      <c r="BI161" s="207">
        <f>IF(O161="nulová",K161,0)</f>
        <v>0</v>
      </c>
      <c r="BJ161" s="14" t="s">
        <v>81</v>
      </c>
      <c r="BK161" s="207">
        <f>ROUND(P161*H161,2)</f>
        <v>0</v>
      </c>
      <c r="BL161" s="14" t="s">
        <v>81</v>
      </c>
      <c r="BM161" s="206" t="s">
        <v>951</v>
      </c>
    </row>
    <row r="162" spans="1:65" s="2" customFormat="1" ht="68.25">
      <c r="A162" s="31"/>
      <c r="B162" s="32"/>
      <c r="C162" s="33"/>
      <c r="D162" s="208" t="s">
        <v>174</v>
      </c>
      <c r="E162" s="33"/>
      <c r="F162" s="209" t="s">
        <v>263</v>
      </c>
      <c r="G162" s="33"/>
      <c r="H162" s="33"/>
      <c r="I162" s="210"/>
      <c r="J162" s="210"/>
      <c r="K162" s="33"/>
      <c r="L162" s="33"/>
      <c r="M162" s="36"/>
      <c r="N162" s="211"/>
      <c r="O162" s="212"/>
      <c r="P162" s="68"/>
      <c r="Q162" s="68"/>
      <c r="R162" s="68"/>
      <c r="S162" s="68"/>
      <c r="T162" s="68"/>
      <c r="U162" s="68"/>
      <c r="V162" s="68"/>
      <c r="W162" s="68"/>
      <c r="X162" s="69"/>
      <c r="Y162" s="31"/>
      <c r="Z162" s="31"/>
      <c r="AA162" s="31"/>
      <c r="AB162" s="31"/>
      <c r="AC162" s="31"/>
      <c r="AD162" s="31"/>
      <c r="AE162" s="31"/>
      <c r="AT162" s="14" t="s">
        <v>174</v>
      </c>
      <c r="AU162" s="14" t="s">
        <v>81</v>
      </c>
    </row>
    <row r="163" spans="1:65" s="2" customFormat="1" ht="37.9" customHeight="1">
      <c r="A163" s="31"/>
      <c r="B163" s="32"/>
      <c r="C163" s="193" t="s">
        <v>251</v>
      </c>
      <c r="D163" s="193" t="s">
        <v>169</v>
      </c>
      <c r="E163" s="194" t="s">
        <v>265</v>
      </c>
      <c r="F163" s="195" t="s">
        <v>266</v>
      </c>
      <c r="G163" s="196" t="s">
        <v>172</v>
      </c>
      <c r="H163" s="197">
        <v>20</v>
      </c>
      <c r="I163" s="198"/>
      <c r="J163" s="198"/>
      <c r="K163" s="199">
        <f>ROUND(P163*H163,2)</f>
        <v>0</v>
      </c>
      <c r="L163" s="200"/>
      <c r="M163" s="36"/>
      <c r="N163" s="201" t="s">
        <v>1</v>
      </c>
      <c r="O163" s="202" t="s">
        <v>37</v>
      </c>
      <c r="P163" s="203">
        <f>I163+J163</f>
        <v>0</v>
      </c>
      <c r="Q163" s="203">
        <f>ROUND(I163*H163,2)</f>
        <v>0</v>
      </c>
      <c r="R163" s="203">
        <f>ROUND(J163*H163,2)</f>
        <v>0</v>
      </c>
      <c r="S163" s="68"/>
      <c r="T163" s="204">
        <f>S163*H163</f>
        <v>0</v>
      </c>
      <c r="U163" s="204">
        <v>0</v>
      </c>
      <c r="V163" s="204">
        <f>U163*H163</f>
        <v>0</v>
      </c>
      <c r="W163" s="204">
        <v>0</v>
      </c>
      <c r="X163" s="205">
        <f>W163*H163</f>
        <v>0</v>
      </c>
      <c r="Y163" s="31"/>
      <c r="Z163" s="31"/>
      <c r="AA163" s="31"/>
      <c r="AB163" s="31"/>
      <c r="AC163" s="31"/>
      <c r="AD163" s="31"/>
      <c r="AE163" s="31"/>
      <c r="AR163" s="206" t="s">
        <v>81</v>
      </c>
      <c r="AT163" s="206" t="s">
        <v>169</v>
      </c>
      <c r="AU163" s="206" t="s">
        <v>81</v>
      </c>
      <c r="AY163" s="14" t="s">
        <v>167</v>
      </c>
      <c r="BE163" s="207">
        <f>IF(O163="základní",K163,0)</f>
        <v>0</v>
      </c>
      <c r="BF163" s="207">
        <f>IF(O163="snížená",K163,0)</f>
        <v>0</v>
      </c>
      <c r="BG163" s="207">
        <f>IF(O163="zákl. přenesená",K163,0)</f>
        <v>0</v>
      </c>
      <c r="BH163" s="207">
        <f>IF(O163="sníž. přenesená",K163,0)</f>
        <v>0</v>
      </c>
      <c r="BI163" s="207">
        <f>IF(O163="nulová",K163,0)</f>
        <v>0</v>
      </c>
      <c r="BJ163" s="14" t="s">
        <v>81</v>
      </c>
      <c r="BK163" s="207">
        <f>ROUND(P163*H163,2)</f>
        <v>0</v>
      </c>
      <c r="BL163" s="14" t="s">
        <v>81</v>
      </c>
      <c r="BM163" s="206" t="s">
        <v>952</v>
      </c>
    </row>
    <row r="164" spans="1:65" s="2" customFormat="1" ht="68.25">
      <c r="A164" s="31"/>
      <c r="B164" s="32"/>
      <c r="C164" s="33"/>
      <c r="D164" s="208" t="s">
        <v>174</v>
      </c>
      <c r="E164" s="33"/>
      <c r="F164" s="209" t="s">
        <v>268</v>
      </c>
      <c r="G164" s="33"/>
      <c r="H164" s="33"/>
      <c r="I164" s="210"/>
      <c r="J164" s="210"/>
      <c r="K164" s="33"/>
      <c r="L164" s="33"/>
      <c r="M164" s="36"/>
      <c r="N164" s="211"/>
      <c r="O164" s="212"/>
      <c r="P164" s="68"/>
      <c r="Q164" s="68"/>
      <c r="R164" s="68"/>
      <c r="S164" s="68"/>
      <c r="T164" s="68"/>
      <c r="U164" s="68"/>
      <c r="V164" s="68"/>
      <c r="W164" s="68"/>
      <c r="X164" s="69"/>
      <c r="Y164" s="31"/>
      <c r="Z164" s="31"/>
      <c r="AA164" s="31"/>
      <c r="AB164" s="31"/>
      <c r="AC164" s="31"/>
      <c r="AD164" s="31"/>
      <c r="AE164" s="31"/>
      <c r="AT164" s="14" t="s">
        <v>174</v>
      </c>
      <c r="AU164" s="14" t="s">
        <v>81</v>
      </c>
    </row>
    <row r="165" spans="1:65" s="2" customFormat="1" ht="37.9" customHeight="1">
      <c r="A165" s="31"/>
      <c r="B165" s="32"/>
      <c r="C165" s="193" t="s">
        <v>255</v>
      </c>
      <c r="D165" s="193" t="s">
        <v>169</v>
      </c>
      <c r="E165" s="194" t="s">
        <v>270</v>
      </c>
      <c r="F165" s="195" t="s">
        <v>271</v>
      </c>
      <c r="G165" s="196" t="s">
        <v>172</v>
      </c>
      <c r="H165" s="197">
        <v>6</v>
      </c>
      <c r="I165" s="198"/>
      <c r="J165" s="198"/>
      <c r="K165" s="199">
        <f>ROUND(P165*H165,2)</f>
        <v>0</v>
      </c>
      <c r="L165" s="200"/>
      <c r="M165" s="36"/>
      <c r="N165" s="201" t="s">
        <v>1</v>
      </c>
      <c r="O165" s="202" t="s">
        <v>37</v>
      </c>
      <c r="P165" s="203">
        <f>I165+J165</f>
        <v>0</v>
      </c>
      <c r="Q165" s="203">
        <f>ROUND(I165*H165,2)</f>
        <v>0</v>
      </c>
      <c r="R165" s="203">
        <f>ROUND(J165*H165,2)</f>
        <v>0</v>
      </c>
      <c r="S165" s="68"/>
      <c r="T165" s="204">
        <f>S165*H165</f>
        <v>0</v>
      </c>
      <c r="U165" s="204">
        <v>0</v>
      </c>
      <c r="V165" s="204">
        <f>U165*H165</f>
        <v>0</v>
      </c>
      <c r="W165" s="204">
        <v>0</v>
      </c>
      <c r="X165" s="205">
        <f>W165*H165</f>
        <v>0</v>
      </c>
      <c r="Y165" s="31"/>
      <c r="Z165" s="31"/>
      <c r="AA165" s="31"/>
      <c r="AB165" s="31"/>
      <c r="AC165" s="31"/>
      <c r="AD165" s="31"/>
      <c r="AE165" s="31"/>
      <c r="AR165" s="206" t="s">
        <v>81</v>
      </c>
      <c r="AT165" s="206" t="s">
        <v>169</v>
      </c>
      <c r="AU165" s="206" t="s">
        <v>81</v>
      </c>
      <c r="AY165" s="14" t="s">
        <v>167</v>
      </c>
      <c r="BE165" s="207">
        <f>IF(O165="základní",K165,0)</f>
        <v>0</v>
      </c>
      <c r="BF165" s="207">
        <f>IF(O165="snížená",K165,0)</f>
        <v>0</v>
      </c>
      <c r="BG165" s="207">
        <f>IF(O165="zákl. přenesená",K165,0)</f>
        <v>0</v>
      </c>
      <c r="BH165" s="207">
        <f>IF(O165="sníž. přenesená",K165,0)</f>
        <v>0</v>
      </c>
      <c r="BI165" s="207">
        <f>IF(O165="nulová",K165,0)</f>
        <v>0</v>
      </c>
      <c r="BJ165" s="14" t="s">
        <v>81</v>
      </c>
      <c r="BK165" s="207">
        <f>ROUND(P165*H165,2)</f>
        <v>0</v>
      </c>
      <c r="BL165" s="14" t="s">
        <v>81</v>
      </c>
      <c r="BM165" s="206" t="s">
        <v>953</v>
      </c>
    </row>
    <row r="166" spans="1:65" s="2" customFormat="1" ht="68.25">
      <c r="A166" s="31"/>
      <c r="B166" s="32"/>
      <c r="C166" s="33"/>
      <c r="D166" s="208" t="s">
        <v>174</v>
      </c>
      <c r="E166" s="33"/>
      <c r="F166" s="209" t="s">
        <v>273</v>
      </c>
      <c r="G166" s="33"/>
      <c r="H166" s="33"/>
      <c r="I166" s="210"/>
      <c r="J166" s="210"/>
      <c r="K166" s="33"/>
      <c r="L166" s="33"/>
      <c r="M166" s="36"/>
      <c r="N166" s="211"/>
      <c r="O166" s="212"/>
      <c r="P166" s="68"/>
      <c r="Q166" s="68"/>
      <c r="R166" s="68"/>
      <c r="S166" s="68"/>
      <c r="T166" s="68"/>
      <c r="U166" s="68"/>
      <c r="V166" s="68"/>
      <c r="W166" s="68"/>
      <c r="X166" s="69"/>
      <c r="Y166" s="31"/>
      <c r="Z166" s="31"/>
      <c r="AA166" s="31"/>
      <c r="AB166" s="31"/>
      <c r="AC166" s="31"/>
      <c r="AD166" s="31"/>
      <c r="AE166" s="31"/>
      <c r="AT166" s="14" t="s">
        <v>174</v>
      </c>
      <c r="AU166" s="14" t="s">
        <v>81</v>
      </c>
    </row>
    <row r="167" spans="1:65" s="2" customFormat="1" ht="37.9" customHeight="1">
      <c r="A167" s="31"/>
      <c r="B167" s="32"/>
      <c r="C167" s="193" t="s">
        <v>8</v>
      </c>
      <c r="D167" s="193" t="s">
        <v>169</v>
      </c>
      <c r="E167" s="194" t="s">
        <v>954</v>
      </c>
      <c r="F167" s="195" t="s">
        <v>955</v>
      </c>
      <c r="G167" s="196" t="s">
        <v>172</v>
      </c>
      <c r="H167" s="197">
        <v>10</v>
      </c>
      <c r="I167" s="198"/>
      <c r="J167" s="198"/>
      <c r="K167" s="199">
        <f>ROUND(P167*H167,2)</f>
        <v>0</v>
      </c>
      <c r="L167" s="200"/>
      <c r="M167" s="36"/>
      <c r="N167" s="201" t="s">
        <v>1</v>
      </c>
      <c r="O167" s="202" t="s">
        <v>37</v>
      </c>
      <c r="P167" s="203">
        <f>I167+J167</f>
        <v>0</v>
      </c>
      <c r="Q167" s="203">
        <f>ROUND(I167*H167,2)</f>
        <v>0</v>
      </c>
      <c r="R167" s="203">
        <f>ROUND(J167*H167,2)</f>
        <v>0</v>
      </c>
      <c r="S167" s="68"/>
      <c r="T167" s="204">
        <f>S167*H167</f>
        <v>0</v>
      </c>
      <c r="U167" s="204">
        <v>0</v>
      </c>
      <c r="V167" s="204">
        <f>U167*H167</f>
        <v>0</v>
      </c>
      <c r="W167" s="204">
        <v>0</v>
      </c>
      <c r="X167" s="205">
        <f>W167*H167</f>
        <v>0</v>
      </c>
      <c r="Y167" s="31"/>
      <c r="Z167" s="31"/>
      <c r="AA167" s="31"/>
      <c r="AB167" s="31"/>
      <c r="AC167" s="31"/>
      <c r="AD167" s="31"/>
      <c r="AE167" s="31"/>
      <c r="AR167" s="206" t="s">
        <v>81</v>
      </c>
      <c r="AT167" s="206" t="s">
        <v>169</v>
      </c>
      <c r="AU167" s="206" t="s">
        <v>81</v>
      </c>
      <c r="AY167" s="14" t="s">
        <v>167</v>
      </c>
      <c r="BE167" s="207">
        <f>IF(O167="základní",K167,0)</f>
        <v>0</v>
      </c>
      <c r="BF167" s="207">
        <f>IF(O167="snížená",K167,0)</f>
        <v>0</v>
      </c>
      <c r="BG167" s="207">
        <f>IF(O167="zákl. přenesená",K167,0)</f>
        <v>0</v>
      </c>
      <c r="BH167" s="207">
        <f>IF(O167="sníž. přenesená",K167,0)</f>
        <v>0</v>
      </c>
      <c r="BI167" s="207">
        <f>IF(O167="nulová",K167,0)</f>
        <v>0</v>
      </c>
      <c r="BJ167" s="14" t="s">
        <v>81</v>
      </c>
      <c r="BK167" s="207">
        <f>ROUND(P167*H167,2)</f>
        <v>0</v>
      </c>
      <c r="BL167" s="14" t="s">
        <v>81</v>
      </c>
      <c r="BM167" s="206" t="s">
        <v>956</v>
      </c>
    </row>
    <row r="168" spans="1:65" s="2" customFormat="1" ht="68.25">
      <c r="A168" s="31"/>
      <c r="B168" s="32"/>
      <c r="C168" s="33"/>
      <c r="D168" s="208" t="s">
        <v>174</v>
      </c>
      <c r="E168" s="33"/>
      <c r="F168" s="209" t="s">
        <v>957</v>
      </c>
      <c r="G168" s="33"/>
      <c r="H168" s="33"/>
      <c r="I168" s="210"/>
      <c r="J168" s="210"/>
      <c r="K168" s="33"/>
      <c r="L168" s="33"/>
      <c r="M168" s="36"/>
      <c r="N168" s="211"/>
      <c r="O168" s="212"/>
      <c r="P168" s="68"/>
      <c r="Q168" s="68"/>
      <c r="R168" s="68"/>
      <c r="S168" s="68"/>
      <c r="T168" s="68"/>
      <c r="U168" s="68"/>
      <c r="V168" s="68"/>
      <c r="W168" s="68"/>
      <c r="X168" s="69"/>
      <c r="Y168" s="31"/>
      <c r="Z168" s="31"/>
      <c r="AA168" s="31"/>
      <c r="AB168" s="31"/>
      <c r="AC168" s="31"/>
      <c r="AD168" s="31"/>
      <c r="AE168" s="31"/>
      <c r="AT168" s="14" t="s">
        <v>174</v>
      </c>
      <c r="AU168" s="14" t="s">
        <v>81</v>
      </c>
    </row>
    <row r="169" spans="1:65" s="2" customFormat="1" ht="14.45" customHeight="1">
      <c r="A169" s="31"/>
      <c r="B169" s="32"/>
      <c r="C169" s="193" t="s">
        <v>264</v>
      </c>
      <c r="D169" s="193" t="s">
        <v>169</v>
      </c>
      <c r="E169" s="194" t="s">
        <v>275</v>
      </c>
      <c r="F169" s="195" t="s">
        <v>276</v>
      </c>
      <c r="G169" s="196" t="s">
        <v>172</v>
      </c>
      <c r="H169" s="197">
        <v>50</v>
      </c>
      <c r="I169" s="198"/>
      <c r="J169" s="198"/>
      <c r="K169" s="199">
        <f>ROUND(P169*H169,2)</f>
        <v>0</v>
      </c>
      <c r="L169" s="200"/>
      <c r="M169" s="36"/>
      <c r="N169" s="201" t="s">
        <v>1</v>
      </c>
      <c r="O169" s="202" t="s">
        <v>37</v>
      </c>
      <c r="P169" s="203">
        <f>I169+J169</f>
        <v>0</v>
      </c>
      <c r="Q169" s="203">
        <f>ROUND(I169*H169,2)</f>
        <v>0</v>
      </c>
      <c r="R169" s="203">
        <f>ROUND(J169*H169,2)</f>
        <v>0</v>
      </c>
      <c r="S169" s="68"/>
      <c r="T169" s="204">
        <f>S169*H169</f>
        <v>0</v>
      </c>
      <c r="U169" s="204">
        <v>0</v>
      </c>
      <c r="V169" s="204">
        <f>U169*H169</f>
        <v>0</v>
      </c>
      <c r="W169" s="204">
        <v>0</v>
      </c>
      <c r="X169" s="205">
        <f>W169*H169</f>
        <v>0</v>
      </c>
      <c r="Y169" s="31"/>
      <c r="Z169" s="31"/>
      <c r="AA169" s="31"/>
      <c r="AB169" s="31"/>
      <c r="AC169" s="31"/>
      <c r="AD169" s="31"/>
      <c r="AE169" s="31"/>
      <c r="AR169" s="206" t="s">
        <v>81</v>
      </c>
      <c r="AT169" s="206" t="s">
        <v>169</v>
      </c>
      <c r="AU169" s="206" t="s">
        <v>81</v>
      </c>
      <c r="AY169" s="14" t="s">
        <v>167</v>
      </c>
      <c r="BE169" s="207">
        <f>IF(O169="základní",K169,0)</f>
        <v>0</v>
      </c>
      <c r="BF169" s="207">
        <f>IF(O169="snížená",K169,0)</f>
        <v>0</v>
      </c>
      <c r="BG169" s="207">
        <f>IF(O169="zákl. přenesená",K169,0)</f>
        <v>0</v>
      </c>
      <c r="BH169" s="207">
        <f>IF(O169="sníž. přenesená",K169,0)</f>
        <v>0</v>
      </c>
      <c r="BI169" s="207">
        <f>IF(O169="nulová",K169,0)</f>
        <v>0</v>
      </c>
      <c r="BJ169" s="14" t="s">
        <v>81</v>
      </c>
      <c r="BK169" s="207">
        <f>ROUND(P169*H169,2)</f>
        <v>0</v>
      </c>
      <c r="BL169" s="14" t="s">
        <v>81</v>
      </c>
      <c r="BM169" s="206" t="s">
        <v>958</v>
      </c>
    </row>
    <row r="170" spans="1:65" s="2" customFormat="1" ht="19.5">
      <c r="A170" s="31"/>
      <c r="B170" s="32"/>
      <c r="C170" s="33"/>
      <c r="D170" s="208" t="s">
        <v>174</v>
      </c>
      <c r="E170" s="33"/>
      <c r="F170" s="209" t="s">
        <v>278</v>
      </c>
      <c r="G170" s="33"/>
      <c r="H170" s="33"/>
      <c r="I170" s="210"/>
      <c r="J170" s="210"/>
      <c r="K170" s="33"/>
      <c r="L170" s="33"/>
      <c r="M170" s="36"/>
      <c r="N170" s="211"/>
      <c r="O170" s="212"/>
      <c r="P170" s="68"/>
      <c r="Q170" s="68"/>
      <c r="R170" s="68"/>
      <c r="S170" s="68"/>
      <c r="T170" s="68"/>
      <c r="U170" s="68"/>
      <c r="V170" s="68"/>
      <c r="W170" s="68"/>
      <c r="X170" s="69"/>
      <c r="Y170" s="31"/>
      <c r="Z170" s="31"/>
      <c r="AA170" s="31"/>
      <c r="AB170" s="31"/>
      <c r="AC170" s="31"/>
      <c r="AD170" s="31"/>
      <c r="AE170" s="31"/>
      <c r="AT170" s="14" t="s">
        <v>174</v>
      </c>
      <c r="AU170" s="14" t="s">
        <v>81</v>
      </c>
    </row>
    <row r="171" spans="1:65" s="2" customFormat="1" ht="14.45" customHeight="1">
      <c r="A171" s="31"/>
      <c r="B171" s="32"/>
      <c r="C171" s="193" t="s">
        <v>269</v>
      </c>
      <c r="D171" s="193" t="s">
        <v>169</v>
      </c>
      <c r="E171" s="194" t="s">
        <v>285</v>
      </c>
      <c r="F171" s="195" t="s">
        <v>286</v>
      </c>
      <c r="G171" s="196" t="s">
        <v>202</v>
      </c>
      <c r="H171" s="197">
        <v>1</v>
      </c>
      <c r="I171" s="198"/>
      <c r="J171" s="198"/>
      <c r="K171" s="199">
        <f>ROUND(P171*H171,2)</f>
        <v>0</v>
      </c>
      <c r="L171" s="200"/>
      <c r="M171" s="36"/>
      <c r="N171" s="201" t="s">
        <v>1</v>
      </c>
      <c r="O171" s="202" t="s">
        <v>37</v>
      </c>
      <c r="P171" s="203">
        <f>I171+J171</f>
        <v>0</v>
      </c>
      <c r="Q171" s="203">
        <f>ROUND(I171*H171,2)</f>
        <v>0</v>
      </c>
      <c r="R171" s="203">
        <f>ROUND(J171*H171,2)</f>
        <v>0</v>
      </c>
      <c r="S171" s="68"/>
      <c r="T171" s="204">
        <f>S171*H171</f>
        <v>0</v>
      </c>
      <c r="U171" s="204">
        <v>0</v>
      </c>
      <c r="V171" s="204">
        <f>U171*H171</f>
        <v>0</v>
      </c>
      <c r="W171" s="204">
        <v>0</v>
      </c>
      <c r="X171" s="205">
        <f>W171*H171</f>
        <v>0</v>
      </c>
      <c r="Y171" s="31"/>
      <c r="Z171" s="31"/>
      <c r="AA171" s="31"/>
      <c r="AB171" s="31"/>
      <c r="AC171" s="31"/>
      <c r="AD171" s="31"/>
      <c r="AE171" s="31"/>
      <c r="AR171" s="206" t="s">
        <v>81</v>
      </c>
      <c r="AT171" s="206" t="s">
        <v>169</v>
      </c>
      <c r="AU171" s="206" t="s">
        <v>81</v>
      </c>
      <c r="AY171" s="14" t="s">
        <v>167</v>
      </c>
      <c r="BE171" s="207">
        <f>IF(O171="základní",K171,0)</f>
        <v>0</v>
      </c>
      <c r="BF171" s="207">
        <f>IF(O171="snížená",K171,0)</f>
        <v>0</v>
      </c>
      <c r="BG171" s="207">
        <f>IF(O171="zákl. přenesená",K171,0)</f>
        <v>0</v>
      </c>
      <c r="BH171" s="207">
        <f>IF(O171="sníž. přenesená",K171,0)</f>
        <v>0</v>
      </c>
      <c r="BI171" s="207">
        <f>IF(O171="nulová",K171,0)</f>
        <v>0</v>
      </c>
      <c r="BJ171" s="14" t="s">
        <v>81</v>
      </c>
      <c r="BK171" s="207">
        <f>ROUND(P171*H171,2)</f>
        <v>0</v>
      </c>
      <c r="BL171" s="14" t="s">
        <v>81</v>
      </c>
      <c r="BM171" s="206" t="s">
        <v>959</v>
      </c>
    </row>
    <row r="172" spans="1:65" s="2" customFormat="1" ht="11.25">
      <c r="A172" s="31"/>
      <c r="B172" s="32"/>
      <c r="C172" s="33"/>
      <c r="D172" s="208" t="s">
        <v>174</v>
      </c>
      <c r="E172" s="33"/>
      <c r="F172" s="209" t="s">
        <v>286</v>
      </c>
      <c r="G172" s="33"/>
      <c r="H172" s="33"/>
      <c r="I172" s="210"/>
      <c r="J172" s="210"/>
      <c r="K172" s="33"/>
      <c r="L172" s="33"/>
      <c r="M172" s="36"/>
      <c r="N172" s="211"/>
      <c r="O172" s="212"/>
      <c r="P172" s="68"/>
      <c r="Q172" s="68"/>
      <c r="R172" s="68"/>
      <c r="S172" s="68"/>
      <c r="T172" s="68"/>
      <c r="U172" s="68"/>
      <c r="V172" s="68"/>
      <c r="W172" s="68"/>
      <c r="X172" s="69"/>
      <c r="Y172" s="31"/>
      <c r="Z172" s="31"/>
      <c r="AA172" s="31"/>
      <c r="AB172" s="31"/>
      <c r="AC172" s="31"/>
      <c r="AD172" s="31"/>
      <c r="AE172" s="31"/>
      <c r="AT172" s="14" t="s">
        <v>174</v>
      </c>
      <c r="AU172" s="14" t="s">
        <v>81</v>
      </c>
    </row>
    <row r="173" spans="1:65" s="2" customFormat="1" ht="37.9" customHeight="1">
      <c r="A173" s="31"/>
      <c r="B173" s="32"/>
      <c r="C173" s="193" t="s">
        <v>274</v>
      </c>
      <c r="D173" s="193" t="s">
        <v>169</v>
      </c>
      <c r="E173" s="194" t="s">
        <v>289</v>
      </c>
      <c r="F173" s="195" t="s">
        <v>290</v>
      </c>
      <c r="G173" s="196" t="s">
        <v>202</v>
      </c>
      <c r="H173" s="197">
        <v>5</v>
      </c>
      <c r="I173" s="198"/>
      <c r="J173" s="198"/>
      <c r="K173" s="199">
        <f>ROUND(P173*H173,2)</f>
        <v>0</v>
      </c>
      <c r="L173" s="200"/>
      <c r="M173" s="36"/>
      <c r="N173" s="201" t="s">
        <v>1</v>
      </c>
      <c r="O173" s="202" t="s">
        <v>37</v>
      </c>
      <c r="P173" s="203">
        <f>I173+J173</f>
        <v>0</v>
      </c>
      <c r="Q173" s="203">
        <f>ROUND(I173*H173,2)</f>
        <v>0</v>
      </c>
      <c r="R173" s="203">
        <f>ROUND(J173*H173,2)</f>
        <v>0</v>
      </c>
      <c r="S173" s="68"/>
      <c r="T173" s="204">
        <f>S173*H173</f>
        <v>0</v>
      </c>
      <c r="U173" s="204">
        <v>0</v>
      </c>
      <c r="V173" s="204">
        <f>U173*H173</f>
        <v>0</v>
      </c>
      <c r="W173" s="204">
        <v>0</v>
      </c>
      <c r="X173" s="205">
        <f>W173*H173</f>
        <v>0</v>
      </c>
      <c r="Y173" s="31"/>
      <c r="Z173" s="31"/>
      <c r="AA173" s="31"/>
      <c r="AB173" s="31"/>
      <c r="AC173" s="31"/>
      <c r="AD173" s="31"/>
      <c r="AE173" s="31"/>
      <c r="AR173" s="206" t="s">
        <v>81</v>
      </c>
      <c r="AT173" s="206" t="s">
        <v>169</v>
      </c>
      <c r="AU173" s="206" t="s">
        <v>81</v>
      </c>
      <c r="AY173" s="14" t="s">
        <v>167</v>
      </c>
      <c r="BE173" s="207">
        <f>IF(O173="základní",K173,0)</f>
        <v>0</v>
      </c>
      <c r="BF173" s="207">
        <f>IF(O173="snížená",K173,0)</f>
        <v>0</v>
      </c>
      <c r="BG173" s="207">
        <f>IF(O173="zákl. přenesená",K173,0)</f>
        <v>0</v>
      </c>
      <c r="BH173" s="207">
        <f>IF(O173="sníž. přenesená",K173,0)</f>
        <v>0</v>
      </c>
      <c r="BI173" s="207">
        <f>IF(O173="nulová",K173,0)</f>
        <v>0</v>
      </c>
      <c r="BJ173" s="14" t="s">
        <v>81</v>
      </c>
      <c r="BK173" s="207">
        <f>ROUND(P173*H173,2)</f>
        <v>0</v>
      </c>
      <c r="BL173" s="14" t="s">
        <v>81</v>
      </c>
      <c r="BM173" s="206" t="s">
        <v>960</v>
      </c>
    </row>
    <row r="174" spans="1:65" s="2" customFormat="1" ht="39">
      <c r="A174" s="31"/>
      <c r="B174" s="32"/>
      <c r="C174" s="33"/>
      <c r="D174" s="208" t="s">
        <v>174</v>
      </c>
      <c r="E174" s="33"/>
      <c r="F174" s="209" t="s">
        <v>292</v>
      </c>
      <c r="G174" s="33"/>
      <c r="H174" s="33"/>
      <c r="I174" s="210"/>
      <c r="J174" s="210"/>
      <c r="K174" s="33"/>
      <c r="L174" s="33"/>
      <c r="M174" s="36"/>
      <c r="N174" s="211"/>
      <c r="O174" s="212"/>
      <c r="P174" s="68"/>
      <c r="Q174" s="68"/>
      <c r="R174" s="68"/>
      <c r="S174" s="68"/>
      <c r="T174" s="68"/>
      <c r="U174" s="68"/>
      <c r="V174" s="68"/>
      <c r="W174" s="68"/>
      <c r="X174" s="69"/>
      <c r="Y174" s="31"/>
      <c r="Z174" s="31"/>
      <c r="AA174" s="31"/>
      <c r="AB174" s="31"/>
      <c r="AC174" s="31"/>
      <c r="AD174" s="31"/>
      <c r="AE174" s="31"/>
      <c r="AT174" s="14" t="s">
        <v>174</v>
      </c>
      <c r="AU174" s="14" t="s">
        <v>81</v>
      </c>
    </row>
    <row r="175" spans="1:65" s="2" customFormat="1" ht="37.9" customHeight="1">
      <c r="A175" s="31"/>
      <c r="B175" s="32"/>
      <c r="C175" s="193" t="s">
        <v>279</v>
      </c>
      <c r="D175" s="193" t="s">
        <v>169</v>
      </c>
      <c r="E175" s="194" t="s">
        <v>294</v>
      </c>
      <c r="F175" s="195" t="s">
        <v>295</v>
      </c>
      <c r="G175" s="196" t="s">
        <v>202</v>
      </c>
      <c r="H175" s="197">
        <v>4</v>
      </c>
      <c r="I175" s="198"/>
      <c r="J175" s="198"/>
      <c r="K175" s="199">
        <f>ROUND(P175*H175,2)</f>
        <v>0</v>
      </c>
      <c r="L175" s="200"/>
      <c r="M175" s="36"/>
      <c r="N175" s="201" t="s">
        <v>1</v>
      </c>
      <c r="O175" s="202" t="s">
        <v>37</v>
      </c>
      <c r="P175" s="203">
        <f>I175+J175</f>
        <v>0</v>
      </c>
      <c r="Q175" s="203">
        <f>ROUND(I175*H175,2)</f>
        <v>0</v>
      </c>
      <c r="R175" s="203">
        <f>ROUND(J175*H175,2)</f>
        <v>0</v>
      </c>
      <c r="S175" s="68"/>
      <c r="T175" s="204">
        <f>S175*H175</f>
        <v>0</v>
      </c>
      <c r="U175" s="204">
        <v>0</v>
      </c>
      <c r="V175" s="204">
        <f>U175*H175</f>
        <v>0</v>
      </c>
      <c r="W175" s="204">
        <v>0</v>
      </c>
      <c r="X175" s="205">
        <f>W175*H175</f>
        <v>0</v>
      </c>
      <c r="Y175" s="31"/>
      <c r="Z175" s="31"/>
      <c r="AA175" s="31"/>
      <c r="AB175" s="31"/>
      <c r="AC175" s="31"/>
      <c r="AD175" s="31"/>
      <c r="AE175" s="31"/>
      <c r="AR175" s="206" t="s">
        <v>81</v>
      </c>
      <c r="AT175" s="206" t="s">
        <v>169</v>
      </c>
      <c r="AU175" s="206" t="s">
        <v>81</v>
      </c>
      <c r="AY175" s="14" t="s">
        <v>167</v>
      </c>
      <c r="BE175" s="207">
        <f>IF(O175="základní",K175,0)</f>
        <v>0</v>
      </c>
      <c r="BF175" s="207">
        <f>IF(O175="snížená",K175,0)</f>
        <v>0</v>
      </c>
      <c r="BG175" s="207">
        <f>IF(O175="zákl. přenesená",K175,0)</f>
        <v>0</v>
      </c>
      <c r="BH175" s="207">
        <f>IF(O175="sníž. přenesená",K175,0)</f>
        <v>0</v>
      </c>
      <c r="BI175" s="207">
        <f>IF(O175="nulová",K175,0)</f>
        <v>0</v>
      </c>
      <c r="BJ175" s="14" t="s">
        <v>81</v>
      </c>
      <c r="BK175" s="207">
        <f>ROUND(P175*H175,2)</f>
        <v>0</v>
      </c>
      <c r="BL175" s="14" t="s">
        <v>81</v>
      </c>
      <c r="BM175" s="206" t="s">
        <v>961</v>
      </c>
    </row>
    <row r="176" spans="1:65" s="2" customFormat="1" ht="39">
      <c r="A176" s="31"/>
      <c r="B176" s="32"/>
      <c r="C176" s="33"/>
      <c r="D176" s="208" t="s">
        <v>174</v>
      </c>
      <c r="E176" s="33"/>
      <c r="F176" s="209" t="s">
        <v>297</v>
      </c>
      <c r="G176" s="33"/>
      <c r="H176" s="33"/>
      <c r="I176" s="210"/>
      <c r="J176" s="210"/>
      <c r="K176" s="33"/>
      <c r="L176" s="33"/>
      <c r="M176" s="36"/>
      <c r="N176" s="211"/>
      <c r="O176" s="212"/>
      <c r="P176" s="68"/>
      <c r="Q176" s="68"/>
      <c r="R176" s="68"/>
      <c r="S176" s="68"/>
      <c r="T176" s="68"/>
      <c r="U176" s="68"/>
      <c r="V176" s="68"/>
      <c r="W176" s="68"/>
      <c r="X176" s="69"/>
      <c r="Y176" s="31"/>
      <c r="Z176" s="31"/>
      <c r="AA176" s="31"/>
      <c r="AB176" s="31"/>
      <c r="AC176" s="31"/>
      <c r="AD176" s="31"/>
      <c r="AE176" s="31"/>
      <c r="AT176" s="14" t="s">
        <v>174</v>
      </c>
      <c r="AU176" s="14" t="s">
        <v>81</v>
      </c>
    </row>
    <row r="177" spans="1:65" s="2" customFormat="1" ht="37.9" customHeight="1">
      <c r="A177" s="31"/>
      <c r="B177" s="32"/>
      <c r="C177" s="193" t="s">
        <v>284</v>
      </c>
      <c r="D177" s="193" t="s">
        <v>169</v>
      </c>
      <c r="E177" s="194" t="s">
        <v>299</v>
      </c>
      <c r="F177" s="195" t="s">
        <v>300</v>
      </c>
      <c r="G177" s="196" t="s">
        <v>202</v>
      </c>
      <c r="H177" s="197">
        <v>1</v>
      </c>
      <c r="I177" s="198"/>
      <c r="J177" s="198"/>
      <c r="K177" s="199">
        <f>ROUND(P177*H177,2)</f>
        <v>0</v>
      </c>
      <c r="L177" s="200"/>
      <c r="M177" s="36"/>
      <c r="N177" s="201" t="s">
        <v>1</v>
      </c>
      <c r="O177" s="202" t="s">
        <v>37</v>
      </c>
      <c r="P177" s="203">
        <f>I177+J177</f>
        <v>0</v>
      </c>
      <c r="Q177" s="203">
        <f>ROUND(I177*H177,2)</f>
        <v>0</v>
      </c>
      <c r="R177" s="203">
        <f>ROUND(J177*H177,2)</f>
        <v>0</v>
      </c>
      <c r="S177" s="68"/>
      <c r="T177" s="204">
        <f>S177*H177</f>
        <v>0</v>
      </c>
      <c r="U177" s="204">
        <v>0</v>
      </c>
      <c r="V177" s="204">
        <f>U177*H177</f>
        <v>0</v>
      </c>
      <c r="W177" s="204">
        <v>0</v>
      </c>
      <c r="X177" s="205">
        <f>W177*H177</f>
        <v>0</v>
      </c>
      <c r="Y177" s="31"/>
      <c r="Z177" s="31"/>
      <c r="AA177" s="31"/>
      <c r="AB177" s="31"/>
      <c r="AC177" s="31"/>
      <c r="AD177" s="31"/>
      <c r="AE177" s="31"/>
      <c r="AR177" s="206" t="s">
        <v>81</v>
      </c>
      <c r="AT177" s="206" t="s">
        <v>169</v>
      </c>
      <c r="AU177" s="206" t="s">
        <v>81</v>
      </c>
      <c r="AY177" s="14" t="s">
        <v>167</v>
      </c>
      <c r="BE177" s="207">
        <f>IF(O177="základní",K177,0)</f>
        <v>0</v>
      </c>
      <c r="BF177" s="207">
        <f>IF(O177="snížená",K177,0)</f>
        <v>0</v>
      </c>
      <c r="BG177" s="207">
        <f>IF(O177="zákl. přenesená",K177,0)</f>
        <v>0</v>
      </c>
      <c r="BH177" s="207">
        <f>IF(O177="sníž. přenesená",K177,0)</f>
        <v>0</v>
      </c>
      <c r="BI177" s="207">
        <f>IF(O177="nulová",K177,0)</f>
        <v>0</v>
      </c>
      <c r="BJ177" s="14" t="s">
        <v>81</v>
      </c>
      <c r="BK177" s="207">
        <f>ROUND(P177*H177,2)</f>
        <v>0</v>
      </c>
      <c r="BL177" s="14" t="s">
        <v>81</v>
      </c>
      <c r="BM177" s="206" t="s">
        <v>962</v>
      </c>
    </row>
    <row r="178" spans="1:65" s="2" customFormat="1" ht="39">
      <c r="A178" s="31"/>
      <c r="B178" s="32"/>
      <c r="C178" s="33"/>
      <c r="D178" s="208" t="s">
        <v>174</v>
      </c>
      <c r="E178" s="33"/>
      <c r="F178" s="209" t="s">
        <v>302</v>
      </c>
      <c r="G178" s="33"/>
      <c r="H178" s="33"/>
      <c r="I178" s="210"/>
      <c r="J178" s="210"/>
      <c r="K178" s="33"/>
      <c r="L178" s="33"/>
      <c r="M178" s="36"/>
      <c r="N178" s="211"/>
      <c r="O178" s="212"/>
      <c r="P178" s="68"/>
      <c r="Q178" s="68"/>
      <c r="R178" s="68"/>
      <c r="S178" s="68"/>
      <c r="T178" s="68"/>
      <c r="U178" s="68"/>
      <c r="V178" s="68"/>
      <c r="W178" s="68"/>
      <c r="X178" s="69"/>
      <c r="Y178" s="31"/>
      <c r="Z178" s="31"/>
      <c r="AA178" s="31"/>
      <c r="AB178" s="31"/>
      <c r="AC178" s="31"/>
      <c r="AD178" s="31"/>
      <c r="AE178" s="31"/>
      <c r="AT178" s="14" t="s">
        <v>174</v>
      </c>
      <c r="AU178" s="14" t="s">
        <v>81</v>
      </c>
    </row>
    <row r="179" spans="1:65" s="2" customFormat="1" ht="37.9" customHeight="1">
      <c r="A179" s="31"/>
      <c r="B179" s="32"/>
      <c r="C179" s="193" t="s">
        <v>288</v>
      </c>
      <c r="D179" s="193" t="s">
        <v>169</v>
      </c>
      <c r="E179" s="194" t="s">
        <v>963</v>
      </c>
      <c r="F179" s="195" t="s">
        <v>964</v>
      </c>
      <c r="G179" s="196" t="s">
        <v>202</v>
      </c>
      <c r="H179" s="197">
        <v>2</v>
      </c>
      <c r="I179" s="198"/>
      <c r="J179" s="198"/>
      <c r="K179" s="199">
        <f>ROUND(P179*H179,2)</f>
        <v>0</v>
      </c>
      <c r="L179" s="200"/>
      <c r="M179" s="36"/>
      <c r="N179" s="201" t="s">
        <v>1</v>
      </c>
      <c r="O179" s="202" t="s">
        <v>37</v>
      </c>
      <c r="P179" s="203">
        <f>I179+J179</f>
        <v>0</v>
      </c>
      <c r="Q179" s="203">
        <f>ROUND(I179*H179,2)</f>
        <v>0</v>
      </c>
      <c r="R179" s="203">
        <f>ROUND(J179*H179,2)</f>
        <v>0</v>
      </c>
      <c r="S179" s="68"/>
      <c r="T179" s="204">
        <f>S179*H179</f>
        <v>0</v>
      </c>
      <c r="U179" s="204">
        <v>0</v>
      </c>
      <c r="V179" s="204">
        <f>U179*H179</f>
        <v>0</v>
      </c>
      <c r="W179" s="204">
        <v>0</v>
      </c>
      <c r="X179" s="205">
        <f>W179*H179</f>
        <v>0</v>
      </c>
      <c r="Y179" s="31"/>
      <c r="Z179" s="31"/>
      <c r="AA179" s="31"/>
      <c r="AB179" s="31"/>
      <c r="AC179" s="31"/>
      <c r="AD179" s="31"/>
      <c r="AE179" s="31"/>
      <c r="AR179" s="206" t="s">
        <v>81</v>
      </c>
      <c r="AT179" s="206" t="s">
        <v>169</v>
      </c>
      <c r="AU179" s="206" t="s">
        <v>81</v>
      </c>
      <c r="AY179" s="14" t="s">
        <v>167</v>
      </c>
      <c r="BE179" s="207">
        <f>IF(O179="základní",K179,0)</f>
        <v>0</v>
      </c>
      <c r="BF179" s="207">
        <f>IF(O179="snížená",K179,0)</f>
        <v>0</v>
      </c>
      <c r="BG179" s="207">
        <f>IF(O179="zákl. přenesená",K179,0)</f>
        <v>0</v>
      </c>
      <c r="BH179" s="207">
        <f>IF(O179="sníž. přenesená",K179,0)</f>
        <v>0</v>
      </c>
      <c r="BI179" s="207">
        <f>IF(O179="nulová",K179,0)</f>
        <v>0</v>
      </c>
      <c r="BJ179" s="14" t="s">
        <v>81</v>
      </c>
      <c r="BK179" s="207">
        <f>ROUND(P179*H179,2)</f>
        <v>0</v>
      </c>
      <c r="BL179" s="14" t="s">
        <v>81</v>
      </c>
      <c r="BM179" s="206" t="s">
        <v>965</v>
      </c>
    </row>
    <row r="180" spans="1:65" s="2" customFormat="1" ht="39">
      <c r="A180" s="31"/>
      <c r="B180" s="32"/>
      <c r="C180" s="33"/>
      <c r="D180" s="208" t="s">
        <v>174</v>
      </c>
      <c r="E180" s="33"/>
      <c r="F180" s="209" t="s">
        <v>966</v>
      </c>
      <c r="G180" s="33"/>
      <c r="H180" s="33"/>
      <c r="I180" s="210"/>
      <c r="J180" s="210"/>
      <c r="K180" s="33"/>
      <c r="L180" s="33"/>
      <c r="M180" s="36"/>
      <c r="N180" s="211"/>
      <c r="O180" s="212"/>
      <c r="P180" s="68"/>
      <c r="Q180" s="68"/>
      <c r="R180" s="68"/>
      <c r="S180" s="68"/>
      <c r="T180" s="68"/>
      <c r="U180" s="68"/>
      <c r="V180" s="68"/>
      <c r="W180" s="68"/>
      <c r="X180" s="69"/>
      <c r="Y180" s="31"/>
      <c r="Z180" s="31"/>
      <c r="AA180" s="31"/>
      <c r="AB180" s="31"/>
      <c r="AC180" s="31"/>
      <c r="AD180" s="31"/>
      <c r="AE180" s="31"/>
      <c r="AT180" s="14" t="s">
        <v>174</v>
      </c>
      <c r="AU180" s="14" t="s">
        <v>81</v>
      </c>
    </row>
    <row r="181" spans="1:65" s="2" customFormat="1" ht="37.9" customHeight="1">
      <c r="A181" s="31"/>
      <c r="B181" s="32"/>
      <c r="C181" s="193" t="s">
        <v>293</v>
      </c>
      <c r="D181" s="193" t="s">
        <v>169</v>
      </c>
      <c r="E181" s="194" t="s">
        <v>304</v>
      </c>
      <c r="F181" s="195" t="s">
        <v>305</v>
      </c>
      <c r="G181" s="196" t="s">
        <v>202</v>
      </c>
      <c r="H181" s="197">
        <v>1</v>
      </c>
      <c r="I181" s="198"/>
      <c r="J181" s="198"/>
      <c r="K181" s="199">
        <f>ROUND(P181*H181,2)</f>
        <v>0</v>
      </c>
      <c r="L181" s="200"/>
      <c r="M181" s="36"/>
      <c r="N181" s="201" t="s">
        <v>1</v>
      </c>
      <c r="O181" s="202" t="s">
        <v>37</v>
      </c>
      <c r="P181" s="203">
        <f>I181+J181</f>
        <v>0</v>
      </c>
      <c r="Q181" s="203">
        <f>ROUND(I181*H181,2)</f>
        <v>0</v>
      </c>
      <c r="R181" s="203">
        <f>ROUND(J181*H181,2)</f>
        <v>0</v>
      </c>
      <c r="S181" s="68"/>
      <c r="T181" s="204">
        <f>S181*H181</f>
        <v>0</v>
      </c>
      <c r="U181" s="204">
        <v>0</v>
      </c>
      <c r="V181" s="204">
        <f>U181*H181</f>
        <v>0</v>
      </c>
      <c r="W181" s="204">
        <v>0</v>
      </c>
      <c r="X181" s="205">
        <f>W181*H181</f>
        <v>0</v>
      </c>
      <c r="Y181" s="31"/>
      <c r="Z181" s="31"/>
      <c r="AA181" s="31"/>
      <c r="AB181" s="31"/>
      <c r="AC181" s="31"/>
      <c r="AD181" s="31"/>
      <c r="AE181" s="31"/>
      <c r="AR181" s="206" t="s">
        <v>81</v>
      </c>
      <c r="AT181" s="206" t="s">
        <v>169</v>
      </c>
      <c r="AU181" s="206" t="s">
        <v>81</v>
      </c>
      <c r="AY181" s="14" t="s">
        <v>167</v>
      </c>
      <c r="BE181" s="207">
        <f>IF(O181="základní",K181,0)</f>
        <v>0</v>
      </c>
      <c r="BF181" s="207">
        <f>IF(O181="snížená",K181,0)</f>
        <v>0</v>
      </c>
      <c r="BG181" s="207">
        <f>IF(O181="zákl. přenesená",K181,0)</f>
        <v>0</v>
      </c>
      <c r="BH181" s="207">
        <f>IF(O181="sníž. přenesená",K181,0)</f>
        <v>0</v>
      </c>
      <c r="BI181" s="207">
        <f>IF(O181="nulová",K181,0)</f>
        <v>0</v>
      </c>
      <c r="BJ181" s="14" t="s">
        <v>81</v>
      </c>
      <c r="BK181" s="207">
        <f>ROUND(P181*H181,2)</f>
        <v>0</v>
      </c>
      <c r="BL181" s="14" t="s">
        <v>81</v>
      </c>
      <c r="BM181" s="206" t="s">
        <v>967</v>
      </c>
    </row>
    <row r="182" spans="1:65" s="2" customFormat="1" ht="19.5">
      <c r="A182" s="31"/>
      <c r="B182" s="32"/>
      <c r="C182" s="33"/>
      <c r="D182" s="208" t="s">
        <v>174</v>
      </c>
      <c r="E182" s="33"/>
      <c r="F182" s="209" t="s">
        <v>305</v>
      </c>
      <c r="G182" s="33"/>
      <c r="H182" s="33"/>
      <c r="I182" s="210"/>
      <c r="J182" s="210"/>
      <c r="K182" s="33"/>
      <c r="L182" s="33"/>
      <c r="M182" s="36"/>
      <c r="N182" s="211"/>
      <c r="O182" s="212"/>
      <c r="P182" s="68"/>
      <c r="Q182" s="68"/>
      <c r="R182" s="68"/>
      <c r="S182" s="68"/>
      <c r="T182" s="68"/>
      <c r="U182" s="68"/>
      <c r="V182" s="68"/>
      <c r="W182" s="68"/>
      <c r="X182" s="69"/>
      <c r="Y182" s="31"/>
      <c r="Z182" s="31"/>
      <c r="AA182" s="31"/>
      <c r="AB182" s="31"/>
      <c r="AC182" s="31"/>
      <c r="AD182" s="31"/>
      <c r="AE182" s="31"/>
      <c r="AT182" s="14" t="s">
        <v>174</v>
      </c>
      <c r="AU182" s="14" t="s">
        <v>81</v>
      </c>
    </row>
    <row r="183" spans="1:65" s="2" customFormat="1" ht="24.2" customHeight="1">
      <c r="A183" s="31"/>
      <c r="B183" s="32"/>
      <c r="C183" s="193" t="s">
        <v>298</v>
      </c>
      <c r="D183" s="193" t="s">
        <v>169</v>
      </c>
      <c r="E183" s="194" t="s">
        <v>308</v>
      </c>
      <c r="F183" s="195" t="s">
        <v>309</v>
      </c>
      <c r="G183" s="196" t="s">
        <v>202</v>
      </c>
      <c r="H183" s="197">
        <v>5</v>
      </c>
      <c r="I183" s="198"/>
      <c r="J183" s="198"/>
      <c r="K183" s="199">
        <f>ROUND(P183*H183,2)</f>
        <v>0</v>
      </c>
      <c r="L183" s="200"/>
      <c r="M183" s="36"/>
      <c r="N183" s="201" t="s">
        <v>1</v>
      </c>
      <c r="O183" s="202" t="s">
        <v>37</v>
      </c>
      <c r="P183" s="203">
        <f>I183+J183</f>
        <v>0</v>
      </c>
      <c r="Q183" s="203">
        <f>ROUND(I183*H183,2)</f>
        <v>0</v>
      </c>
      <c r="R183" s="203">
        <f>ROUND(J183*H183,2)</f>
        <v>0</v>
      </c>
      <c r="S183" s="68"/>
      <c r="T183" s="204">
        <f>S183*H183</f>
        <v>0</v>
      </c>
      <c r="U183" s="204">
        <v>0</v>
      </c>
      <c r="V183" s="204">
        <f>U183*H183</f>
        <v>0</v>
      </c>
      <c r="W183" s="204">
        <v>0</v>
      </c>
      <c r="X183" s="205">
        <f>W183*H183</f>
        <v>0</v>
      </c>
      <c r="Y183" s="31"/>
      <c r="Z183" s="31"/>
      <c r="AA183" s="31"/>
      <c r="AB183" s="31"/>
      <c r="AC183" s="31"/>
      <c r="AD183" s="31"/>
      <c r="AE183" s="31"/>
      <c r="AR183" s="206" t="s">
        <v>81</v>
      </c>
      <c r="AT183" s="206" t="s">
        <v>169</v>
      </c>
      <c r="AU183" s="206" t="s">
        <v>81</v>
      </c>
      <c r="AY183" s="14" t="s">
        <v>167</v>
      </c>
      <c r="BE183" s="207">
        <f>IF(O183="základní",K183,0)</f>
        <v>0</v>
      </c>
      <c r="BF183" s="207">
        <f>IF(O183="snížená",K183,0)</f>
        <v>0</v>
      </c>
      <c r="BG183" s="207">
        <f>IF(O183="zákl. přenesená",K183,0)</f>
        <v>0</v>
      </c>
      <c r="BH183" s="207">
        <f>IF(O183="sníž. přenesená",K183,0)</f>
        <v>0</v>
      </c>
      <c r="BI183" s="207">
        <f>IF(O183="nulová",K183,0)</f>
        <v>0</v>
      </c>
      <c r="BJ183" s="14" t="s">
        <v>81</v>
      </c>
      <c r="BK183" s="207">
        <f>ROUND(P183*H183,2)</f>
        <v>0</v>
      </c>
      <c r="BL183" s="14" t="s">
        <v>81</v>
      </c>
      <c r="BM183" s="206" t="s">
        <v>968</v>
      </c>
    </row>
    <row r="184" spans="1:65" s="2" customFormat="1" ht="39">
      <c r="A184" s="31"/>
      <c r="B184" s="32"/>
      <c r="C184" s="33"/>
      <c r="D184" s="208" t="s">
        <v>174</v>
      </c>
      <c r="E184" s="33"/>
      <c r="F184" s="209" t="s">
        <v>311</v>
      </c>
      <c r="G184" s="33"/>
      <c r="H184" s="33"/>
      <c r="I184" s="210"/>
      <c r="J184" s="210"/>
      <c r="K184" s="33"/>
      <c r="L184" s="33"/>
      <c r="M184" s="36"/>
      <c r="N184" s="211"/>
      <c r="O184" s="212"/>
      <c r="P184" s="68"/>
      <c r="Q184" s="68"/>
      <c r="R184" s="68"/>
      <c r="S184" s="68"/>
      <c r="T184" s="68"/>
      <c r="U184" s="68"/>
      <c r="V184" s="68"/>
      <c r="W184" s="68"/>
      <c r="X184" s="69"/>
      <c r="Y184" s="31"/>
      <c r="Z184" s="31"/>
      <c r="AA184" s="31"/>
      <c r="AB184" s="31"/>
      <c r="AC184" s="31"/>
      <c r="AD184" s="31"/>
      <c r="AE184" s="31"/>
      <c r="AT184" s="14" t="s">
        <v>174</v>
      </c>
      <c r="AU184" s="14" t="s">
        <v>81</v>
      </c>
    </row>
    <row r="185" spans="1:65" s="2" customFormat="1" ht="24.2" customHeight="1">
      <c r="A185" s="31"/>
      <c r="B185" s="32"/>
      <c r="C185" s="193" t="s">
        <v>303</v>
      </c>
      <c r="D185" s="193" t="s">
        <v>169</v>
      </c>
      <c r="E185" s="194" t="s">
        <v>313</v>
      </c>
      <c r="F185" s="195" t="s">
        <v>314</v>
      </c>
      <c r="G185" s="196" t="s">
        <v>202</v>
      </c>
      <c r="H185" s="197">
        <v>2</v>
      </c>
      <c r="I185" s="198"/>
      <c r="J185" s="198"/>
      <c r="K185" s="199">
        <f>ROUND(P185*H185,2)</f>
        <v>0</v>
      </c>
      <c r="L185" s="200"/>
      <c r="M185" s="36"/>
      <c r="N185" s="201" t="s">
        <v>1</v>
      </c>
      <c r="O185" s="202" t="s">
        <v>37</v>
      </c>
      <c r="P185" s="203">
        <f>I185+J185</f>
        <v>0</v>
      </c>
      <c r="Q185" s="203">
        <f>ROUND(I185*H185,2)</f>
        <v>0</v>
      </c>
      <c r="R185" s="203">
        <f>ROUND(J185*H185,2)</f>
        <v>0</v>
      </c>
      <c r="S185" s="68"/>
      <c r="T185" s="204">
        <f>S185*H185</f>
        <v>0</v>
      </c>
      <c r="U185" s="204">
        <v>0</v>
      </c>
      <c r="V185" s="204">
        <f>U185*H185</f>
        <v>0</v>
      </c>
      <c r="W185" s="204">
        <v>0</v>
      </c>
      <c r="X185" s="205">
        <f>W185*H185</f>
        <v>0</v>
      </c>
      <c r="Y185" s="31"/>
      <c r="Z185" s="31"/>
      <c r="AA185" s="31"/>
      <c r="AB185" s="31"/>
      <c r="AC185" s="31"/>
      <c r="AD185" s="31"/>
      <c r="AE185" s="31"/>
      <c r="AR185" s="206" t="s">
        <v>81</v>
      </c>
      <c r="AT185" s="206" t="s">
        <v>169</v>
      </c>
      <c r="AU185" s="206" t="s">
        <v>81</v>
      </c>
      <c r="AY185" s="14" t="s">
        <v>167</v>
      </c>
      <c r="BE185" s="207">
        <f>IF(O185="základní",K185,0)</f>
        <v>0</v>
      </c>
      <c r="BF185" s="207">
        <f>IF(O185="snížená",K185,0)</f>
        <v>0</v>
      </c>
      <c r="BG185" s="207">
        <f>IF(O185="zákl. přenesená",K185,0)</f>
        <v>0</v>
      </c>
      <c r="BH185" s="207">
        <f>IF(O185="sníž. přenesená",K185,0)</f>
        <v>0</v>
      </c>
      <c r="BI185" s="207">
        <f>IF(O185="nulová",K185,0)</f>
        <v>0</v>
      </c>
      <c r="BJ185" s="14" t="s">
        <v>81</v>
      </c>
      <c r="BK185" s="207">
        <f>ROUND(P185*H185,2)</f>
        <v>0</v>
      </c>
      <c r="BL185" s="14" t="s">
        <v>81</v>
      </c>
      <c r="BM185" s="206" t="s">
        <v>969</v>
      </c>
    </row>
    <row r="186" spans="1:65" s="2" customFormat="1" ht="39">
      <c r="A186" s="31"/>
      <c r="B186" s="32"/>
      <c r="C186" s="33"/>
      <c r="D186" s="208" t="s">
        <v>174</v>
      </c>
      <c r="E186" s="33"/>
      <c r="F186" s="209" t="s">
        <v>316</v>
      </c>
      <c r="G186" s="33"/>
      <c r="H186" s="33"/>
      <c r="I186" s="210"/>
      <c r="J186" s="210"/>
      <c r="K186" s="33"/>
      <c r="L186" s="33"/>
      <c r="M186" s="36"/>
      <c r="N186" s="211"/>
      <c r="O186" s="212"/>
      <c r="P186" s="68"/>
      <c r="Q186" s="68"/>
      <c r="R186" s="68"/>
      <c r="S186" s="68"/>
      <c r="T186" s="68"/>
      <c r="U186" s="68"/>
      <c r="V186" s="68"/>
      <c r="W186" s="68"/>
      <c r="X186" s="69"/>
      <c r="Y186" s="31"/>
      <c r="Z186" s="31"/>
      <c r="AA186" s="31"/>
      <c r="AB186" s="31"/>
      <c r="AC186" s="31"/>
      <c r="AD186" s="31"/>
      <c r="AE186" s="31"/>
      <c r="AT186" s="14" t="s">
        <v>174</v>
      </c>
      <c r="AU186" s="14" t="s">
        <v>81</v>
      </c>
    </row>
    <row r="187" spans="1:65" s="2" customFormat="1" ht="24.2" customHeight="1">
      <c r="A187" s="31"/>
      <c r="B187" s="32"/>
      <c r="C187" s="193" t="s">
        <v>307</v>
      </c>
      <c r="D187" s="193" t="s">
        <v>169</v>
      </c>
      <c r="E187" s="194" t="s">
        <v>318</v>
      </c>
      <c r="F187" s="195" t="s">
        <v>319</v>
      </c>
      <c r="G187" s="196" t="s">
        <v>202</v>
      </c>
      <c r="H187" s="197">
        <v>2</v>
      </c>
      <c r="I187" s="198"/>
      <c r="J187" s="198"/>
      <c r="K187" s="199">
        <f>ROUND(P187*H187,2)</f>
        <v>0</v>
      </c>
      <c r="L187" s="200"/>
      <c r="M187" s="36"/>
      <c r="N187" s="201" t="s">
        <v>1</v>
      </c>
      <c r="O187" s="202" t="s">
        <v>37</v>
      </c>
      <c r="P187" s="203">
        <f>I187+J187</f>
        <v>0</v>
      </c>
      <c r="Q187" s="203">
        <f>ROUND(I187*H187,2)</f>
        <v>0</v>
      </c>
      <c r="R187" s="203">
        <f>ROUND(J187*H187,2)</f>
        <v>0</v>
      </c>
      <c r="S187" s="68"/>
      <c r="T187" s="204">
        <f>S187*H187</f>
        <v>0</v>
      </c>
      <c r="U187" s="204">
        <v>0</v>
      </c>
      <c r="V187" s="204">
        <f>U187*H187</f>
        <v>0</v>
      </c>
      <c r="W187" s="204">
        <v>0</v>
      </c>
      <c r="X187" s="205">
        <f>W187*H187</f>
        <v>0</v>
      </c>
      <c r="Y187" s="31"/>
      <c r="Z187" s="31"/>
      <c r="AA187" s="31"/>
      <c r="AB187" s="31"/>
      <c r="AC187" s="31"/>
      <c r="AD187" s="31"/>
      <c r="AE187" s="31"/>
      <c r="AR187" s="206" t="s">
        <v>81</v>
      </c>
      <c r="AT187" s="206" t="s">
        <v>169</v>
      </c>
      <c r="AU187" s="206" t="s">
        <v>81</v>
      </c>
      <c r="AY187" s="14" t="s">
        <v>167</v>
      </c>
      <c r="BE187" s="207">
        <f>IF(O187="základní",K187,0)</f>
        <v>0</v>
      </c>
      <c r="BF187" s="207">
        <f>IF(O187="snížená",K187,0)</f>
        <v>0</v>
      </c>
      <c r="BG187" s="207">
        <f>IF(O187="zákl. přenesená",K187,0)</f>
        <v>0</v>
      </c>
      <c r="BH187" s="207">
        <f>IF(O187="sníž. přenesená",K187,0)</f>
        <v>0</v>
      </c>
      <c r="BI187" s="207">
        <f>IF(O187="nulová",K187,0)</f>
        <v>0</v>
      </c>
      <c r="BJ187" s="14" t="s">
        <v>81</v>
      </c>
      <c r="BK187" s="207">
        <f>ROUND(P187*H187,2)</f>
        <v>0</v>
      </c>
      <c r="BL187" s="14" t="s">
        <v>81</v>
      </c>
      <c r="BM187" s="206" t="s">
        <v>970</v>
      </c>
    </row>
    <row r="188" spans="1:65" s="2" customFormat="1" ht="39">
      <c r="A188" s="31"/>
      <c r="B188" s="32"/>
      <c r="C188" s="33"/>
      <c r="D188" s="208" t="s">
        <v>174</v>
      </c>
      <c r="E188" s="33"/>
      <c r="F188" s="209" t="s">
        <v>321</v>
      </c>
      <c r="G188" s="33"/>
      <c r="H188" s="33"/>
      <c r="I188" s="210"/>
      <c r="J188" s="210"/>
      <c r="K188" s="33"/>
      <c r="L188" s="33"/>
      <c r="M188" s="36"/>
      <c r="N188" s="211"/>
      <c r="O188" s="212"/>
      <c r="P188" s="68"/>
      <c r="Q188" s="68"/>
      <c r="R188" s="68"/>
      <c r="S188" s="68"/>
      <c r="T188" s="68"/>
      <c r="U188" s="68"/>
      <c r="V188" s="68"/>
      <c r="W188" s="68"/>
      <c r="X188" s="69"/>
      <c r="Y188" s="31"/>
      <c r="Z188" s="31"/>
      <c r="AA188" s="31"/>
      <c r="AB188" s="31"/>
      <c r="AC188" s="31"/>
      <c r="AD188" s="31"/>
      <c r="AE188" s="31"/>
      <c r="AT188" s="14" t="s">
        <v>174</v>
      </c>
      <c r="AU188" s="14" t="s">
        <v>81</v>
      </c>
    </row>
    <row r="189" spans="1:65" s="2" customFormat="1" ht="24.2" customHeight="1">
      <c r="A189" s="31"/>
      <c r="B189" s="32"/>
      <c r="C189" s="193" t="s">
        <v>312</v>
      </c>
      <c r="D189" s="193" t="s">
        <v>169</v>
      </c>
      <c r="E189" s="194" t="s">
        <v>632</v>
      </c>
      <c r="F189" s="195" t="s">
        <v>633</v>
      </c>
      <c r="G189" s="196" t="s">
        <v>202</v>
      </c>
      <c r="H189" s="197">
        <v>1</v>
      </c>
      <c r="I189" s="198"/>
      <c r="J189" s="198"/>
      <c r="K189" s="199">
        <f>ROUND(P189*H189,2)</f>
        <v>0</v>
      </c>
      <c r="L189" s="200"/>
      <c r="M189" s="36"/>
      <c r="N189" s="201" t="s">
        <v>1</v>
      </c>
      <c r="O189" s="202" t="s">
        <v>37</v>
      </c>
      <c r="P189" s="203">
        <f>I189+J189</f>
        <v>0</v>
      </c>
      <c r="Q189" s="203">
        <f>ROUND(I189*H189,2)</f>
        <v>0</v>
      </c>
      <c r="R189" s="203">
        <f>ROUND(J189*H189,2)</f>
        <v>0</v>
      </c>
      <c r="S189" s="68"/>
      <c r="T189" s="204">
        <f>S189*H189</f>
        <v>0</v>
      </c>
      <c r="U189" s="204">
        <v>0</v>
      </c>
      <c r="V189" s="204">
        <f>U189*H189</f>
        <v>0</v>
      </c>
      <c r="W189" s="204">
        <v>0</v>
      </c>
      <c r="X189" s="205">
        <f>W189*H189</f>
        <v>0</v>
      </c>
      <c r="Y189" s="31"/>
      <c r="Z189" s="31"/>
      <c r="AA189" s="31"/>
      <c r="AB189" s="31"/>
      <c r="AC189" s="31"/>
      <c r="AD189" s="31"/>
      <c r="AE189" s="31"/>
      <c r="AR189" s="206" t="s">
        <v>81</v>
      </c>
      <c r="AT189" s="206" t="s">
        <v>169</v>
      </c>
      <c r="AU189" s="206" t="s">
        <v>81</v>
      </c>
      <c r="AY189" s="14" t="s">
        <v>167</v>
      </c>
      <c r="BE189" s="207">
        <f>IF(O189="základní",K189,0)</f>
        <v>0</v>
      </c>
      <c r="BF189" s="207">
        <f>IF(O189="snížená",K189,0)</f>
        <v>0</v>
      </c>
      <c r="BG189" s="207">
        <f>IF(O189="zákl. přenesená",K189,0)</f>
        <v>0</v>
      </c>
      <c r="BH189" s="207">
        <f>IF(O189="sníž. přenesená",K189,0)</f>
        <v>0</v>
      </c>
      <c r="BI189" s="207">
        <f>IF(O189="nulová",K189,0)</f>
        <v>0</v>
      </c>
      <c r="BJ189" s="14" t="s">
        <v>81</v>
      </c>
      <c r="BK189" s="207">
        <f>ROUND(P189*H189,2)</f>
        <v>0</v>
      </c>
      <c r="BL189" s="14" t="s">
        <v>81</v>
      </c>
      <c r="BM189" s="206" t="s">
        <v>971</v>
      </c>
    </row>
    <row r="190" spans="1:65" s="2" customFormat="1" ht="39">
      <c r="A190" s="31"/>
      <c r="B190" s="32"/>
      <c r="C190" s="33"/>
      <c r="D190" s="208" t="s">
        <v>174</v>
      </c>
      <c r="E190" s="33"/>
      <c r="F190" s="209" t="s">
        <v>635</v>
      </c>
      <c r="G190" s="33"/>
      <c r="H190" s="33"/>
      <c r="I190" s="210"/>
      <c r="J190" s="210"/>
      <c r="K190" s="33"/>
      <c r="L190" s="33"/>
      <c r="M190" s="36"/>
      <c r="N190" s="211"/>
      <c r="O190" s="212"/>
      <c r="P190" s="68"/>
      <c r="Q190" s="68"/>
      <c r="R190" s="68"/>
      <c r="S190" s="68"/>
      <c r="T190" s="68"/>
      <c r="U190" s="68"/>
      <c r="V190" s="68"/>
      <c r="W190" s="68"/>
      <c r="X190" s="69"/>
      <c r="Y190" s="31"/>
      <c r="Z190" s="31"/>
      <c r="AA190" s="31"/>
      <c r="AB190" s="31"/>
      <c r="AC190" s="31"/>
      <c r="AD190" s="31"/>
      <c r="AE190" s="31"/>
      <c r="AT190" s="14" t="s">
        <v>174</v>
      </c>
      <c r="AU190" s="14" t="s">
        <v>81</v>
      </c>
    </row>
    <row r="191" spans="1:65" s="2" customFormat="1" ht="24.2" customHeight="1">
      <c r="A191" s="31"/>
      <c r="B191" s="32"/>
      <c r="C191" s="193" t="s">
        <v>317</v>
      </c>
      <c r="D191" s="193" t="s">
        <v>169</v>
      </c>
      <c r="E191" s="194" t="s">
        <v>972</v>
      </c>
      <c r="F191" s="195" t="s">
        <v>973</v>
      </c>
      <c r="G191" s="196" t="s">
        <v>202</v>
      </c>
      <c r="H191" s="197">
        <v>2</v>
      </c>
      <c r="I191" s="198"/>
      <c r="J191" s="198"/>
      <c r="K191" s="199">
        <f>ROUND(P191*H191,2)</f>
        <v>0</v>
      </c>
      <c r="L191" s="200"/>
      <c r="M191" s="36"/>
      <c r="N191" s="201" t="s">
        <v>1</v>
      </c>
      <c r="O191" s="202" t="s">
        <v>37</v>
      </c>
      <c r="P191" s="203">
        <f>I191+J191</f>
        <v>0</v>
      </c>
      <c r="Q191" s="203">
        <f>ROUND(I191*H191,2)</f>
        <v>0</v>
      </c>
      <c r="R191" s="203">
        <f>ROUND(J191*H191,2)</f>
        <v>0</v>
      </c>
      <c r="S191" s="68"/>
      <c r="T191" s="204">
        <f>S191*H191</f>
        <v>0</v>
      </c>
      <c r="U191" s="204">
        <v>0</v>
      </c>
      <c r="V191" s="204">
        <f>U191*H191</f>
        <v>0</v>
      </c>
      <c r="W191" s="204">
        <v>0</v>
      </c>
      <c r="X191" s="205">
        <f>W191*H191</f>
        <v>0</v>
      </c>
      <c r="Y191" s="31"/>
      <c r="Z191" s="31"/>
      <c r="AA191" s="31"/>
      <c r="AB191" s="31"/>
      <c r="AC191" s="31"/>
      <c r="AD191" s="31"/>
      <c r="AE191" s="31"/>
      <c r="AR191" s="206" t="s">
        <v>81</v>
      </c>
      <c r="AT191" s="206" t="s">
        <v>169</v>
      </c>
      <c r="AU191" s="206" t="s">
        <v>81</v>
      </c>
      <c r="AY191" s="14" t="s">
        <v>167</v>
      </c>
      <c r="BE191" s="207">
        <f>IF(O191="základní",K191,0)</f>
        <v>0</v>
      </c>
      <c r="BF191" s="207">
        <f>IF(O191="snížená",K191,0)</f>
        <v>0</v>
      </c>
      <c r="BG191" s="207">
        <f>IF(O191="zákl. přenesená",K191,0)</f>
        <v>0</v>
      </c>
      <c r="BH191" s="207">
        <f>IF(O191="sníž. přenesená",K191,0)</f>
        <v>0</v>
      </c>
      <c r="BI191" s="207">
        <f>IF(O191="nulová",K191,0)</f>
        <v>0</v>
      </c>
      <c r="BJ191" s="14" t="s">
        <v>81</v>
      </c>
      <c r="BK191" s="207">
        <f>ROUND(P191*H191,2)</f>
        <v>0</v>
      </c>
      <c r="BL191" s="14" t="s">
        <v>81</v>
      </c>
      <c r="BM191" s="206" t="s">
        <v>974</v>
      </c>
    </row>
    <row r="192" spans="1:65" s="2" customFormat="1" ht="39">
      <c r="A192" s="31"/>
      <c r="B192" s="32"/>
      <c r="C192" s="33"/>
      <c r="D192" s="208" t="s">
        <v>174</v>
      </c>
      <c r="E192" s="33"/>
      <c r="F192" s="209" t="s">
        <v>975</v>
      </c>
      <c r="G192" s="33"/>
      <c r="H192" s="33"/>
      <c r="I192" s="210"/>
      <c r="J192" s="210"/>
      <c r="K192" s="33"/>
      <c r="L192" s="33"/>
      <c r="M192" s="36"/>
      <c r="N192" s="211"/>
      <c r="O192" s="212"/>
      <c r="P192" s="68"/>
      <c r="Q192" s="68"/>
      <c r="R192" s="68"/>
      <c r="S192" s="68"/>
      <c r="T192" s="68"/>
      <c r="U192" s="68"/>
      <c r="V192" s="68"/>
      <c r="W192" s="68"/>
      <c r="X192" s="69"/>
      <c r="Y192" s="31"/>
      <c r="Z192" s="31"/>
      <c r="AA192" s="31"/>
      <c r="AB192" s="31"/>
      <c r="AC192" s="31"/>
      <c r="AD192" s="31"/>
      <c r="AE192" s="31"/>
      <c r="AT192" s="14" t="s">
        <v>174</v>
      </c>
      <c r="AU192" s="14" t="s">
        <v>81</v>
      </c>
    </row>
    <row r="193" spans="1:65" s="2" customFormat="1" ht="14.45" customHeight="1">
      <c r="A193" s="31"/>
      <c r="B193" s="32"/>
      <c r="C193" s="193" t="s">
        <v>322</v>
      </c>
      <c r="D193" s="193" t="s">
        <v>169</v>
      </c>
      <c r="E193" s="194" t="s">
        <v>323</v>
      </c>
      <c r="F193" s="195" t="s">
        <v>324</v>
      </c>
      <c r="G193" s="196" t="s">
        <v>202</v>
      </c>
      <c r="H193" s="197">
        <v>13</v>
      </c>
      <c r="I193" s="198"/>
      <c r="J193" s="198"/>
      <c r="K193" s="199">
        <f>ROUND(P193*H193,2)</f>
        <v>0</v>
      </c>
      <c r="L193" s="200"/>
      <c r="M193" s="36"/>
      <c r="N193" s="201" t="s">
        <v>1</v>
      </c>
      <c r="O193" s="202" t="s">
        <v>37</v>
      </c>
      <c r="P193" s="203">
        <f>I193+J193</f>
        <v>0</v>
      </c>
      <c r="Q193" s="203">
        <f>ROUND(I193*H193,2)</f>
        <v>0</v>
      </c>
      <c r="R193" s="203">
        <f>ROUND(J193*H193,2)</f>
        <v>0</v>
      </c>
      <c r="S193" s="68"/>
      <c r="T193" s="204">
        <f>S193*H193</f>
        <v>0</v>
      </c>
      <c r="U193" s="204">
        <v>0</v>
      </c>
      <c r="V193" s="204">
        <f>U193*H193</f>
        <v>0</v>
      </c>
      <c r="W193" s="204">
        <v>0</v>
      </c>
      <c r="X193" s="205">
        <f>W193*H193</f>
        <v>0</v>
      </c>
      <c r="Y193" s="31"/>
      <c r="Z193" s="31"/>
      <c r="AA193" s="31"/>
      <c r="AB193" s="31"/>
      <c r="AC193" s="31"/>
      <c r="AD193" s="31"/>
      <c r="AE193" s="31"/>
      <c r="AR193" s="206" t="s">
        <v>81</v>
      </c>
      <c r="AT193" s="206" t="s">
        <v>169</v>
      </c>
      <c r="AU193" s="206" t="s">
        <v>81</v>
      </c>
      <c r="AY193" s="14" t="s">
        <v>167</v>
      </c>
      <c r="BE193" s="207">
        <f>IF(O193="základní",K193,0)</f>
        <v>0</v>
      </c>
      <c r="BF193" s="207">
        <f>IF(O193="snížená",K193,0)</f>
        <v>0</v>
      </c>
      <c r="BG193" s="207">
        <f>IF(O193="zákl. přenesená",K193,0)</f>
        <v>0</v>
      </c>
      <c r="BH193" s="207">
        <f>IF(O193="sníž. přenesená",K193,0)</f>
        <v>0</v>
      </c>
      <c r="BI193" s="207">
        <f>IF(O193="nulová",K193,0)</f>
        <v>0</v>
      </c>
      <c r="BJ193" s="14" t="s">
        <v>81</v>
      </c>
      <c r="BK193" s="207">
        <f>ROUND(P193*H193,2)</f>
        <v>0</v>
      </c>
      <c r="BL193" s="14" t="s">
        <v>81</v>
      </c>
      <c r="BM193" s="206" t="s">
        <v>976</v>
      </c>
    </row>
    <row r="194" spans="1:65" s="2" customFormat="1" ht="48.75">
      <c r="A194" s="31"/>
      <c r="B194" s="32"/>
      <c r="C194" s="33"/>
      <c r="D194" s="208" t="s">
        <v>174</v>
      </c>
      <c r="E194" s="33"/>
      <c r="F194" s="209" t="s">
        <v>326</v>
      </c>
      <c r="G194" s="33"/>
      <c r="H194" s="33"/>
      <c r="I194" s="210"/>
      <c r="J194" s="210"/>
      <c r="K194" s="33"/>
      <c r="L194" s="33"/>
      <c r="M194" s="36"/>
      <c r="N194" s="211"/>
      <c r="O194" s="212"/>
      <c r="P194" s="68"/>
      <c r="Q194" s="68"/>
      <c r="R194" s="68"/>
      <c r="S194" s="68"/>
      <c r="T194" s="68"/>
      <c r="U194" s="68"/>
      <c r="V194" s="68"/>
      <c r="W194" s="68"/>
      <c r="X194" s="69"/>
      <c r="Y194" s="31"/>
      <c r="Z194" s="31"/>
      <c r="AA194" s="31"/>
      <c r="AB194" s="31"/>
      <c r="AC194" s="31"/>
      <c r="AD194" s="31"/>
      <c r="AE194" s="31"/>
      <c r="AT194" s="14" t="s">
        <v>174</v>
      </c>
      <c r="AU194" s="14" t="s">
        <v>81</v>
      </c>
    </row>
    <row r="195" spans="1:65" s="2" customFormat="1" ht="24.2" customHeight="1">
      <c r="A195" s="31"/>
      <c r="B195" s="32"/>
      <c r="C195" s="193" t="s">
        <v>327</v>
      </c>
      <c r="D195" s="193" t="s">
        <v>169</v>
      </c>
      <c r="E195" s="194" t="s">
        <v>328</v>
      </c>
      <c r="F195" s="195" t="s">
        <v>329</v>
      </c>
      <c r="G195" s="196" t="s">
        <v>202</v>
      </c>
      <c r="H195" s="197">
        <v>15</v>
      </c>
      <c r="I195" s="198"/>
      <c r="J195" s="198"/>
      <c r="K195" s="199">
        <f>ROUND(P195*H195,2)</f>
        <v>0</v>
      </c>
      <c r="L195" s="200"/>
      <c r="M195" s="36"/>
      <c r="N195" s="201" t="s">
        <v>1</v>
      </c>
      <c r="O195" s="202" t="s">
        <v>37</v>
      </c>
      <c r="P195" s="203">
        <f>I195+J195</f>
        <v>0</v>
      </c>
      <c r="Q195" s="203">
        <f>ROUND(I195*H195,2)</f>
        <v>0</v>
      </c>
      <c r="R195" s="203">
        <f>ROUND(J195*H195,2)</f>
        <v>0</v>
      </c>
      <c r="S195" s="68"/>
      <c r="T195" s="204">
        <f>S195*H195</f>
        <v>0</v>
      </c>
      <c r="U195" s="204">
        <v>0</v>
      </c>
      <c r="V195" s="204">
        <f>U195*H195</f>
        <v>0</v>
      </c>
      <c r="W195" s="204">
        <v>0</v>
      </c>
      <c r="X195" s="205">
        <f>W195*H195</f>
        <v>0</v>
      </c>
      <c r="Y195" s="31"/>
      <c r="Z195" s="31"/>
      <c r="AA195" s="31"/>
      <c r="AB195" s="31"/>
      <c r="AC195" s="31"/>
      <c r="AD195" s="31"/>
      <c r="AE195" s="31"/>
      <c r="AR195" s="206" t="s">
        <v>81</v>
      </c>
      <c r="AT195" s="206" t="s">
        <v>169</v>
      </c>
      <c r="AU195" s="206" t="s">
        <v>81</v>
      </c>
      <c r="AY195" s="14" t="s">
        <v>167</v>
      </c>
      <c r="BE195" s="207">
        <f>IF(O195="základní",K195,0)</f>
        <v>0</v>
      </c>
      <c r="BF195" s="207">
        <f>IF(O195="snížená",K195,0)</f>
        <v>0</v>
      </c>
      <c r="BG195" s="207">
        <f>IF(O195="zákl. přenesená",K195,0)</f>
        <v>0</v>
      </c>
      <c r="BH195" s="207">
        <f>IF(O195="sníž. přenesená",K195,0)</f>
        <v>0</v>
      </c>
      <c r="BI195" s="207">
        <f>IF(O195="nulová",K195,0)</f>
        <v>0</v>
      </c>
      <c r="BJ195" s="14" t="s">
        <v>81</v>
      </c>
      <c r="BK195" s="207">
        <f>ROUND(P195*H195,2)</f>
        <v>0</v>
      </c>
      <c r="BL195" s="14" t="s">
        <v>81</v>
      </c>
      <c r="BM195" s="206" t="s">
        <v>977</v>
      </c>
    </row>
    <row r="196" spans="1:65" s="2" customFormat="1" ht="58.5">
      <c r="A196" s="31"/>
      <c r="B196" s="32"/>
      <c r="C196" s="33"/>
      <c r="D196" s="208" t="s">
        <v>174</v>
      </c>
      <c r="E196" s="33"/>
      <c r="F196" s="209" t="s">
        <v>331</v>
      </c>
      <c r="G196" s="33"/>
      <c r="H196" s="33"/>
      <c r="I196" s="210"/>
      <c r="J196" s="210"/>
      <c r="K196" s="33"/>
      <c r="L196" s="33"/>
      <c r="M196" s="36"/>
      <c r="N196" s="211"/>
      <c r="O196" s="212"/>
      <c r="P196" s="68"/>
      <c r="Q196" s="68"/>
      <c r="R196" s="68"/>
      <c r="S196" s="68"/>
      <c r="T196" s="68"/>
      <c r="U196" s="68"/>
      <c r="V196" s="68"/>
      <c r="W196" s="68"/>
      <c r="X196" s="69"/>
      <c r="Y196" s="31"/>
      <c r="Z196" s="31"/>
      <c r="AA196" s="31"/>
      <c r="AB196" s="31"/>
      <c r="AC196" s="31"/>
      <c r="AD196" s="31"/>
      <c r="AE196" s="31"/>
      <c r="AT196" s="14" t="s">
        <v>174</v>
      </c>
      <c r="AU196" s="14" t="s">
        <v>81</v>
      </c>
    </row>
    <row r="197" spans="1:65" s="2" customFormat="1" ht="24.2" customHeight="1">
      <c r="A197" s="31"/>
      <c r="B197" s="32"/>
      <c r="C197" s="193" t="s">
        <v>332</v>
      </c>
      <c r="D197" s="193" t="s">
        <v>169</v>
      </c>
      <c r="E197" s="194" t="s">
        <v>333</v>
      </c>
      <c r="F197" s="195" t="s">
        <v>334</v>
      </c>
      <c r="G197" s="196" t="s">
        <v>202</v>
      </c>
      <c r="H197" s="197">
        <v>6</v>
      </c>
      <c r="I197" s="198"/>
      <c r="J197" s="198"/>
      <c r="K197" s="199">
        <f>ROUND(P197*H197,2)</f>
        <v>0</v>
      </c>
      <c r="L197" s="200"/>
      <c r="M197" s="36"/>
      <c r="N197" s="201" t="s">
        <v>1</v>
      </c>
      <c r="O197" s="202" t="s">
        <v>37</v>
      </c>
      <c r="P197" s="203">
        <f>I197+J197</f>
        <v>0</v>
      </c>
      <c r="Q197" s="203">
        <f>ROUND(I197*H197,2)</f>
        <v>0</v>
      </c>
      <c r="R197" s="203">
        <f>ROUND(J197*H197,2)</f>
        <v>0</v>
      </c>
      <c r="S197" s="68"/>
      <c r="T197" s="204">
        <f>S197*H197</f>
        <v>0</v>
      </c>
      <c r="U197" s="204">
        <v>0</v>
      </c>
      <c r="V197" s="204">
        <f>U197*H197</f>
        <v>0</v>
      </c>
      <c r="W197" s="204">
        <v>0</v>
      </c>
      <c r="X197" s="205">
        <f>W197*H197</f>
        <v>0</v>
      </c>
      <c r="Y197" s="31"/>
      <c r="Z197" s="31"/>
      <c r="AA197" s="31"/>
      <c r="AB197" s="31"/>
      <c r="AC197" s="31"/>
      <c r="AD197" s="31"/>
      <c r="AE197" s="31"/>
      <c r="AR197" s="206" t="s">
        <v>81</v>
      </c>
      <c r="AT197" s="206" t="s">
        <v>169</v>
      </c>
      <c r="AU197" s="206" t="s">
        <v>81</v>
      </c>
      <c r="AY197" s="14" t="s">
        <v>167</v>
      </c>
      <c r="BE197" s="207">
        <f>IF(O197="základní",K197,0)</f>
        <v>0</v>
      </c>
      <c r="BF197" s="207">
        <f>IF(O197="snížená",K197,0)</f>
        <v>0</v>
      </c>
      <c r="BG197" s="207">
        <f>IF(O197="zákl. přenesená",K197,0)</f>
        <v>0</v>
      </c>
      <c r="BH197" s="207">
        <f>IF(O197="sníž. přenesená",K197,0)</f>
        <v>0</v>
      </c>
      <c r="BI197" s="207">
        <f>IF(O197="nulová",K197,0)</f>
        <v>0</v>
      </c>
      <c r="BJ197" s="14" t="s">
        <v>81</v>
      </c>
      <c r="BK197" s="207">
        <f>ROUND(P197*H197,2)</f>
        <v>0</v>
      </c>
      <c r="BL197" s="14" t="s">
        <v>81</v>
      </c>
      <c r="BM197" s="206" t="s">
        <v>978</v>
      </c>
    </row>
    <row r="198" spans="1:65" s="2" customFormat="1" ht="58.5">
      <c r="A198" s="31"/>
      <c r="B198" s="32"/>
      <c r="C198" s="33"/>
      <c r="D198" s="208" t="s">
        <v>174</v>
      </c>
      <c r="E198" s="33"/>
      <c r="F198" s="209" t="s">
        <v>336</v>
      </c>
      <c r="G198" s="33"/>
      <c r="H198" s="33"/>
      <c r="I198" s="210"/>
      <c r="J198" s="210"/>
      <c r="K198" s="33"/>
      <c r="L198" s="33"/>
      <c r="M198" s="36"/>
      <c r="N198" s="211"/>
      <c r="O198" s="212"/>
      <c r="P198" s="68"/>
      <c r="Q198" s="68"/>
      <c r="R198" s="68"/>
      <c r="S198" s="68"/>
      <c r="T198" s="68"/>
      <c r="U198" s="68"/>
      <c r="V198" s="68"/>
      <c r="W198" s="68"/>
      <c r="X198" s="69"/>
      <c r="Y198" s="31"/>
      <c r="Z198" s="31"/>
      <c r="AA198" s="31"/>
      <c r="AB198" s="31"/>
      <c r="AC198" s="31"/>
      <c r="AD198" s="31"/>
      <c r="AE198" s="31"/>
      <c r="AT198" s="14" t="s">
        <v>174</v>
      </c>
      <c r="AU198" s="14" t="s">
        <v>81</v>
      </c>
    </row>
    <row r="199" spans="1:65" s="2" customFormat="1" ht="24.2" customHeight="1">
      <c r="A199" s="31"/>
      <c r="B199" s="32"/>
      <c r="C199" s="193" t="s">
        <v>337</v>
      </c>
      <c r="D199" s="193" t="s">
        <v>169</v>
      </c>
      <c r="E199" s="194" t="s">
        <v>338</v>
      </c>
      <c r="F199" s="195" t="s">
        <v>339</v>
      </c>
      <c r="G199" s="196" t="s">
        <v>202</v>
      </c>
      <c r="H199" s="197">
        <v>6</v>
      </c>
      <c r="I199" s="198"/>
      <c r="J199" s="198"/>
      <c r="K199" s="199">
        <f>ROUND(P199*H199,2)</f>
        <v>0</v>
      </c>
      <c r="L199" s="200"/>
      <c r="M199" s="36"/>
      <c r="N199" s="201" t="s">
        <v>1</v>
      </c>
      <c r="O199" s="202" t="s">
        <v>37</v>
      </c>
      <c r="P199" s="203">
        <f>I199+J199</f>
        <v>0</v>
      </c>
      <c r="Q199" s="203">
        <f>ROUND(I199*H199,2)</f>
        <v>0</v>
      </c>
      <c r="R199" s="203">
        <f>ROUND(J199*H199,2)</f>
        <v>0</v>
      </c>
      <c r="S199" s="68"/>
      <c r="T199" s="204">
        <f>S199*H199</f>
        <v>0</v>
      </c>
      <c r="U199" s="204">
        <v>0</v>
      </c>
      <c r="V199" s="204">
        <f>U199*H199</f>
        <v>0</v>
      </c>
      <c r="W199" s="204">
        <v>0</v>
      </c>
      <c r="X199" s="205">
        <f>W199*H199</f>
        <v>0</v>
      </c>
      <c r="Y199" s="31"/>
      <c r="Z199" s="31"/>
      <c r="AA199" s="31"/>
      <c r="AB199" s="31"/>
      <c r="AC199" s="31"/>
      <c r="AD199" s="31"/>
      <c r="AE199" s="31"/>
      <c r="AR199" s="206" t="s">
        <v>81</v>
      </c>
      <c r="AT199" s="206" t="s">
        <v>169</v>
      </c>
      <c r="AU199" s="206" t="s">
        <v>81</v>
      </c>
      <c r="AY199" s="14" t="s">
        <v>167</v>
      </c>
      <c r="BE199" s="207">
        <f>IF(O199="základní",K199,0)</f>
        <v>0</v>
      </c>
      <c r="BF199" s="207">
        <f>IF(O199="snížená",K199,0)</f>
        <v>0</v>
      </c>
      <c r="BG199" s="207">
        <f>IF(O199="zákl. přenesená",K199,0)</f>
        <v>0</v>
      </c>
      <c r="BH199" s="207">
        <f>IF(O199="sníž. přenesená",K199,0)</f>
        <v>0</v>
      </c>
      <c r="BI199" s="207">
        <f>IF(O199="nulová",K199,0)</f>
        <v>0</v>
      </c>
      <c r="BJ199" s="14" t="s">
        <v>81</v>
      </c>
      <c r="BK199" s="207">
        <f>ROUND(P199*H199,2)</f>
        <v>0</v>
      </c>
      <c r="BL199" s="14" t="s">
        <v>81</v>
      </c>
      <c r="BM199" s="206" t="s">
        <v>979</v>
      </c>
    </row>
    <row r="200" spans="1:65" s="2" customFormat="1" ht="58.5">
      <c r="A200" s="31"/>
      <c r="B200" s="32"/>
      <c r="C200" s="33"/>
      <c r="D200" s="208" t="s">
        <v>174</v>
      </c>
      <c r="E200" s="33"/>
      <c r="F200" s="209" t="s">
        <v>341</v>
      </c>
      <c r="G200" s="33"/>
      <c r="H200" s="33"/>
      <c r="I200" s="210"/>
      <c r="J200" s="210"/>
      <c r="K200" s="33"/>
      <c r="L200" s="33"/>
      <c r="M200" s="36"/>
      <c r="N200" s="211"/>
      <c r="O200" s="212"/>
      <c r="P200" s="68"/>
      <c r="Q200" s="68"/>
      <c r="R200" s="68"/>
      <c r="S200" s="68"/>
      <c r="T200" s="68"/>
      <c r="U200" s="68"/>
      <c r="V200" s="68"/>
      <c r="W200" s="68"/>
      <c r="X200" s="69"/>
      <c r="Y200" s="31"/>
      <c r="Z200" s="31"/>
      <c r="AA200" s="31"/>
      <c r="AB200" s="31"/>
      <c r="AC200" s="31"/>
      <c r="AD200" s="31"/>
      <c r="AE200" s="31"/>
      <c r="AT200" s="14" t="s">
        <v>174</v>
      </c>
      <c r="AU200" s="14" t="s">
        <v>81</v>
      </c>
    </row>
    <row r="201" spans="1:65" s="2" customFormat="1" ht="24.2" customHeight="1">
      <c r="A201" s="31"/>
      <c r="B201" s="32"/>
      <c r="C201" s="213" t="s">
        <v>342</v>
      </c>
      <c r="D201" s="213" t="s">
        <v>199</v>
      </c>
      <c r="E201" s="214" t="s">
        <v>343</v>
      </c>
      <c r="F201" s="215" t="s">
        <v>344</v>
      </c>
      <c r="G201" s="216" t="s">
        <v>172</v>
      </c>
      <c r="H201" s="217">
        <v>10</v>
      </c>
      <c r="I201" s="218"/>
      <c r="J201" s="219"/>
      <c r="K201" s="220">
        <f>ROUND(P201*H201,2)</f>
        <v>0</v>
      </c>
      <c r="L201" s="219"/>
      <c r="M201" s="221"/>
      <c r="N201" s="222" t="s">
        <v>1</v>
      </c>
      <c r="O201" s="202" t="s">
        <v>37</v>
      </c>
      <c r="P201" s="203">
        <f>I201+J201</f>
        <v>0</v>
      </c>
      <c r="Q201" s="203">
        <f>ROUND(I201*H201,2)</f>
        <v>0</v>
      </c>
      <c r="R201" s="203">
        <f>ROUND(J201*H201,2)</f>
        <v>0</v>
      </c>
      <c r="S201" s="68"/>
      <c r="T201" s="204">
        <f>S201*H201</f>
        <v>0</v>
      </c>
      <c r="U201" s="204">
        <v>0</v>
      </c>
      <c r="V201" s="204">
        <f>U201*H201</f>
        <v>0</v>
      </c>
      <c r="W201" s="204">
        <v>0</v>
      </c>
      <c r="X201" s="205">
        <f>W201*H201</f>
        <v>0</v>
      </c>
      <c r="Y201" s="31"/>
      <c r="Z201" s="31"/>
      <c r="AA201" s="31"/>
      <c r="AB201" s="31"/>
      <c r="AC201" s="31"/>
      <c r="AD201" s="31"/>
      <c r="AE201" s="31"/>
      <c r="AR201" s="206" t="s">
        <v>218</v>
      </c>
      <c r="AT201" s="206" t="s">
        <v>199</v>
      </c>
      <c r="AU201" s="206" t="s">
        <v>81</v>
      </c>
      <c r="AY201" s="14" t="s">
        <v>167</v>
      </c>
      <c r="BE201" s="207">
        <f>IF(O201="základní",K201,0)</f>
        <v>0</v>
      </c>
      <c r="BF201" s="207">
        <f>IF(O201="snížená",K201,0)</f>
        <v>0</v>
      </c>
      <c r="BG201" s="207">
        <f>IF(O201="zákl. přenesená",K201,0)</f>
        <v>0</v>
      </c>
      <c r="BH201" s="207">
        <f>IF(O201="sníž. přenesená",K201,0)</f>
        <v>0</v>
      </c>
      <c r="BI201" s="207">
        <f>IF(O201="nulová",K201,0)</f>
        <v>0</v>
      </c>
      <c r="BJ201" s="14" t="s">
        <v>81</v>
      </c>
      <c r="BK201" s="207">
        <f>ROUND(P201*H201,2)</f>
        <v>0</v>
      </c>
      <c r="BL201" s="14" t="s">
        <v>218</v>
      </c>
      <c r="BM201" s="206" t="s">
        <v>980</v>
      </c>
    </row>
    <row r="202" spans="1:65" s="2" customFormat="1" ht="19.5">
      <c r="A202" s="31"/>
      <c r="B202" s="32"/>
      <c r="C202" s="33"/>
      <c r="D202" s="208" t="s">
        <v>174</v>
      </c>
      <c r="E202" s="33"/>
      <c r="F202" s="209" t="s">
        <v>344</v>
      </c>
      <c r="G202" s="33"/>
      <c r="H202" s="33"/>
      <c r="I202" s="210"/>
      <c r="J202" s="210"/>
      <c r="K202" s="33"/>
      <c r="L202" s="33"/>
      <c r="M202" s="36"/>
      <c r="N202" s="211"/>
      <c r="O202" s="212"/>
      <c r="P202" s="68"/>
      <c r="Q202" s="68"/>
      <c r="R202" s="68"/>
      <c r="S202" s="68"/>
      <c r="T202" s="68"/>
      <c r="U202" s="68"/>
      <c r="V202" s="68"/>
      <c r="W202" s="68"/>
      <c r="X202" s="69"/>
      <c r="Y202" s="31"/>
      <c r="Z202" s="31"/>
      <c r="AA202" s="31"/>
      <c r="AB202" s="31"/>
      <c r="AC202" s="31"/>
      <c r="AD202" s="31"/>
      <c r="AE202" s="31"/>
      <c r="AT202" s="14" t="s">
        <v>174</v>
      </c>
      <c r="AU202" s="14" t="s">
        <v>81</v>
      </c>
    </row>
    <row r="203" spans="1:65" s="2" customFormat="1" ht="24.2" customHeight="1">
      <c r="A203" s="31"/>
      <c r="B203" s="32"/>
      <c r="C203" s="213" t="s">
        <v>346</v>
      </c>
      <c r="D203" s="213" t="s">
        <v>199</v>
      </c>
      <c r="E203" s="214" t="s">
        <v>347</v>
      </c>
      <c r="F203" s="215" t="s">
        <v>348</v>
      </c>
      <c r="G203" s="216" t="s">
        <v>172</v>
      </c>
      <c r="H203" s="217">
        <v>15</v>
      </c>
      <c r="I203" s="218"/>
      <c r="J203" s="219"/>
      <c r="K203" s="220">
        <f>ROUND(P203*H203,2)</f>
        <v>0</v>
      </c>
      <c r="L203" s="219"/>
      <c r="M203" s="221"/>
      <c r="N203" s="222" t="s">
        <v>1</v>
      </c>
      <c r="O203" s="202" t="s">
        <v>37</v>
      </c>
      <c r="P203" s="203">
        <f>I203+J203</f>
        <v>0</v>
      </c>
      <c r="Q203" s="203">
        <f>ROUND(I203*H203,2)</f>
        <v>0</v>
      </c>
      <c r="R203" s="203">
        <f>ROUND(J203*H203,2)</f>
        <v>0</v>
      </c>
      <c r="S203" s="68"/>
      <c r="T203" s="204">
        <f>S203*H203</f>
        <v>0</v>
      </c>
      <c r="U203" s="204">
        <v>0</v>
      </c>
      <c r="V203" s="204">
        <f>U203*H203</f>
        <v>0</v>
      </c>
      <c r="W203" s="204">
        <v>0</v>
      </c>
      <c r="X203" s="205">
        <f>W203*H203</f>
        <v>0</v>
      </c>
      <c r="Y203" s="31"/>
      <c r="Z203" s="31"/>
      <c r="AA203" s="31"/>
      <c r="AB203" s="31"/>
      <c r="AC203" s="31"/>
      <c r="AD203" s="31"/>
      <c r="AE203" s="31"/>
      <c r="AR203" s="206" t="s">
        <v>83</v>
      </c>
      <c r="AT203" s="206" t="s">
        <v>199</v>
      </c>
      <c r="AU203" s="206" t="s">
        <v>81</v>
      </c>
      <c r="AY203" s="14" t="s">
        <v>167</v>
      </c>
      <c r="BE203" s="207">
        <f>IF(O203="základní",K203,0)</f>
        <v>0</v>
      </c>
      <c r="BF203" s="207">
        <f>IF(O203="snížená",K203,0)</f>
        <v>0</v>
      </c>
      <c r="BG203" s="207">
        <f>IF(O203="zákl. přenesená",K203,0)</f>
        <v>0</v>
      </c>
      <c r="BH203" s="207">
        <f>IF(O203="sníž. přenesená",K203,0)</f>
        <v>0</v>
      </c>
      <c r="BI203" s="207">
        <f>IF(O203="nulová",K203,0)</f>
        <v>0</v>
      </c>
      <c r="BJ203" s="14" t="s">
        <v>81</v>
      </c>
      <c r="BK203" s="207">
        <f>ROUND(P203*H203,2)</f>
        <v>0</v>
      </c>
      <c r="BL203" s="14" t="s">
        <v>81</v>
      </c>
      <c r="BM203" s="206" t="s">
        <v>981</v>
      </c>
    </row>
    <row r="204" spans="1:65" s="2" customFormat="1" ht="19.5">
      <c r="A204" s="31"/>
      <c r="B204" s="32"/>
      <c r="C204" s="33"/>
      <c r="D204" s="208" t="s">
        <v>174</v>
      </c>
      <c r="E204" s="33"/>
      <c r="F204" s="209" t="s">
        <v>348</v>
      </c>
      <c r="G204" s="33"/>
      <c r="H204" s="33"/>
      <c r="I204" s="210"/>
      <c r="J204" s="210"/>
      <c r="K204" s="33"/>
      <c r="L204" s="33"/>
      <c r="M204" s="36"/>
      <c r="N204" s="211"/>
      <c r="O204" s="212"/>
      <c r="P204" s="68"/>
      <c r="Q204" s="68"/>
      <c r="R204" s="68"/>
      <c r="S204" s="68"/>
      <c r="T204" s="68"/>
      <c r="U204" s="68"/>
      <c r="V204" s="68"/>
      <c r="W204" s="68"/>
      <c r="X204" s="69"/>
      <c r="Y204" s="31"/>
      <c r="Z204" s="31"/>
      <c r="AA204" s="31"/>
      <c r="AB204" s="31"/>
      <c r="AC204" s="31"/>
      <c r="AD204" s="31"/>
      <c r="AE204" s="31"/>
      <c r="AT204" s="14" t="s">
        <v>174</v>
      </c>
      <c r="AU204" s="14" t="s">
        <v>81</v>
      </c>
    </row>
    <row r="205" spans="1:65" s="2" customFormat="1" ht="24.2" customHeight="1">
      <c r="A205" s="31"/>
      <c r="B205" s="32"/>
      <c r="C205" s="213" t="s">
        <v>350</v>
      </c>
      <c r="D205" s="213" t="s">
        <v>199</v>
      </c>
      <c r="E205" s="214" t="s">
        <v>351</v>
      </c>
      <c r="F205" s="215" t="s">
        <v>352</v>
      </c>
      <c r="G205" s="216" t="s">
        <v>172</v>
      </c>
      <c r="H205" s="217">
        <v>10</v>
      </c>
      <c r="I205" s="218"/>
      <c r="J205" s="219"/>
      <c r="K205" s="220">
        <f>ROUND(P205*H205,2)</f>
        <v>0</v>
      </c>
      <c r="L205" s="219"/>
      <c r="M205" s="221"/>
      <c r="N205" s="222" t="s">
        <v>1</v>
      </c>
      <c r="O205" s="202" t="s">
        <v>37</v>
      </c>
      <c r="P205" s="203">
        <f>I205+J205</f>
        <v>0</v>
      </c>
      <c r="Q205" s="203">
        <f>ROUND(I205*H205,2)</f>
        <v>0</v>
      </c>
      <c r="R205" s="203">
        <f>ROUND(J205*H205,2)</f>
        <v>0</v>
      </c>
      <c r="S205" s="68"/>
      <c r="T205" s="204">
        <f>S205*H205</f>
        <v>0</v>
      </c>
      <c r="U205" s="204">
        <v>0</v>
      </c>
      <c r="V205" s="204">
        <f>U205*H205</f>
        <v>0</v>
      </c>
      <c r="W205" s="204">
        <v>0</v>
      </c>
      <c r="X205" s="205">
        <f>W205*H205</f>
        <v>0</v>
      </c>
      <c r="Y205" s="31"/>
      <c r="Z205" s="31"/>
      <c r="AA205" s="31"/>
      <c r="AB205" s="31"/>
      <c r="AC205" s="31"/>
      <c r="AD205" s="31"/>
      <c r="AE205" s="31"/>
      <c r="AR205" s="206" t="s">
        <v>83</v>
      </c>
      <c r="AT205" s="206" t="s">
        <v>199</v>
      </c>
      <c r="AU205" s="206" t="s">
        <v>81</v>
      </c>
      <c r="AY205" s="14" t="s">
        <v>167</v>
      </c>
      <c r="BE205" s="207">
        <f>IF(O205="základní",K205,0)</f>
        <v>0</v>
      </c>
      <c r="BF205" s="207">
        <f>IF(O205="snížená",K205,0)</f>
        <v>0</v>
      </c>
      <c r="BG205" s="207">
        <f>IF(O205="zákl. přenesená",K205,0)</f>
        <v>0</v>
      </c>
      <c r="BH205" s="207">
        <f>IF(O205="sníž. přenesená",K205,0)</f>
        <v>0</v>
      </c>
      <c r="BI205" s="207">
        <f>IF(O205="nulová",K205,0)</f>
        <v>0</v>
      </c>
      <c r="BJ205" s="14" t="s">
        <v>81</v>
      </c>
      <c r="BK205" s="207">
        <f>ROUND(P205*H205,2)</f>
        <v>0</v>
      </c>
      <c r="BL205" s="14" t="s">
        <v>81</v>
      </c>
      <c r="BM205" s="206" t="s">
        <v>982</v>
      </c>
    </row>
    <row r="206" spans="1:65" s="2" customFormat="1" ht="19.5">
      <c r="A206" s="31"/>
      <c r="B206" s="32"/>
      <c r="C206" s="33"/>
      <c r="D206" s="208" t="s">
        <v>174</v>
      </c>
      <c r="E206" s="33"/>
      <c r="F206" s="209" t="s">
        <v>352</v>
      </c>
      <c r="G206" s="33"/>
      <c r="H206" s="33"/>
      <c r="I206" s="210"/>
      <c r="J206" s="210"/>
      <c r="K206" s="33"/>
      <c r="L206" s="33"/>
      <c r="M206" s="36"/>
      <c r="N206" s="211"/>
      <c r="O206" s="212"/>
      <c r="P206" s="68"/>
      <c r="Q206" s="68"/>
      <c r="R206" s="68"/>
      <c r="S206" s="68"/>
      <c r="T206" s="68"/>
      <c r="U206" s="68"/>
      <c r="V206" s="68"/>
      <c r="W206" s="68"/>
      <c r="X206" s="69"/>
      <c r="Y206" s="31"/>
      <c r="Z206" s="31"/>
      <c r="AA206" s="31"/>
      <c r="AB206" s="31"/>
      <c r="AC206" s="31"/>
      <c r="AD206" s="31"/>
      <c r="AE206" s="31"/>
      <c r="AT206" s="14" t="s">
        <v>174</v>
      </c>
      <c r="AU206" s="14" t="s">
        <v>81</v>
      </c>
    </row>
    <row r="207" spans="1:65" s="2" customFormat="1" ht="24.2" customHeight="1">
      <c r="A207" s="31"/>
      <c r="B207" s="32"/>
      <c r="C207" s="213" t="s">
        <v>354</v>
      </c>
      <c r="D207" s="213" t="s">
        <v>199</v>
      </c>
      <c r="E207" s="214" t="s">
        <v>355</v>
      </c>
      <c r="F207" s="215" t="s">
        <v>356</v>
      </c>
      <c r="G207" s="216" t="s">
        <v>172</v>
      </c>
      <c r="H207" s="217">
        <v>10</v>
      </c>
      <c r="I207" s="218"/>
      <c r="J207" s="219"/>
      <c r="K207" s="220">
        <f>ROUND(P207*H207,2)</f>
        <v>0</v>
      </c>
      <c r="L207" s="219"/>
      <c r="M207" s="221"/>
      <c r="N207" s="222" t="s">
        <v>1</v>
      </c>
      <c r="O207" s="202" t="s">
        <v>37</v>
      </c>
      <c r="P207" s="203">
        <f>I207+J207</f>
        <v>0</v>
      </c>
      <c r="Q207" s="203">
        <f>ROUND(I207*H207,2)</f>
        <v>0</v>
      </c>
      <c r="R207" s="203">
        <f>ROUND(J207*H207,2)</f>
        <v>0</v>
      </c>
      <c r="S207" s="68"/>
      <c r="T207" s="204">
        <f>S207*H207</f>
        <v>0</v>
      </c>
      <c r="U207" s="204">
        <v>0</v>
      </c>
      <c r="V207" s="204">
        <f>U207*H207</f>
        <v>0</v>
      </c>
      <c r="W207" s="204">
        <v>0</v>
      </c>
      <c r="X207" s="205">
        <f>W207*H207</f>
        <v>0</v>
      </c>
      <c r="Y207" s="31"/>
      <c r="Z207" s="31"/>
      <c r="AA207" s="31"/>
      <c r="AB207" s="31"/>
      <c r="AC207" s="31"/>
      <c r="AD207" s="31"/>
      <c r="AE207" s="31"/>
      <c r="AR207" s="206" t="s">
        <v>83</v>
      </c>
      <c r="AT207" s="206" t="s">
        <v>199</v>
      </c>
      <c r="AU207" s="206" t="s">
        <v>81</v>
      </c>
      <c r="AY207" s="14" t="s">
        <v>167</v>
      </c>
      <c r="BE207" s="207">
        <f>IF(O207="základní",K207,0)</f>
        <v>0</v>
      </c>
      <c r="BF207" s="207">
        <f>IF(O207="snížená",K207,0)</f>
        <v>0</v>
      </c>
      <c r="BG207" s="207">
        <f>IF(O207="zákl. přenesená",K207,0)</f>
        <v>0</v>
      </c>
      <c r="BH207" s="207">
        <f>IF(O207="sníž. přenesená",K207,0)</f>
        <v>0</v>
      </c>
      <c r="BI207" s="207">
        <f>IF(O207="nulová",K207,0)</f>
        <v>0</v>
      </c>
      <c r="BJ207" s="14" t="s">
        <v>81</v>
      </c>
      <c r="BK207" s="207">
        <f>ROUND(P207*H207,2)</f>
        <v>0</v>
      </c>
      <c r="BL207" s="14" t="s">
        <v>81</v>
      </c>
      <c r="BM207" s="206" t="s">
        <v>983</v>
      </c>
    </row>
    <row r="208" spans="1:65" s="2" customFormat="1" ht="19.5">
      <c r="A208" s="31"/>
      <c r="B208" s="32"/>
      <c r="C208" s="33"/>
      <c r="D208" s="208" t="s">
        <v>174</v>
      </c>
      <c r="E208" s="33"/>
      <c r="F208" s="209" t="s">
        <v>356</v>
      </c>
      <c r="G208" s="33"/>
      <c r="H208" s="33"/>
      <c r="I208" s="210"/>
      <c r="J208" s="210"/>
      <c r="K208" s="33"/>
      <c r="L208" s="33"/>
      <c r="M208" s="36"/>
      <c r="N208" s="211"/>
      <c r="O208" s="212"/>
      <c r="P208" s="68"/>
      <c r="Q208" s="68"/>
      <c r="R208" s="68"/>
      <c r="S208" s="68"/>
      <c r="T208" s="68"/>
      <c r="U208" s="68"/>
      <c r="V208" s="68"/>
      <c r="W208" s="68"/>
      <c r="X208" s="69"/>
      <c r="Y208" s="31"/>
      <c r="Z208" s="31"/>
      <c r="AA208" s="31"/>
      <c r="AB208" s="31"/>
      <c r="AC208" s="31"/>
      <c r="AD208" s="31"/>
      <c r="AE208" s="31"/>
      <c r="AT208" s="14" t="s">
        <v>174</v>
      </c>
      <c r="AU208" s="14" t="s">
        <v>81</v>
      </c>
    </row>
    <row r="209" spans="1:65" s="2" customFormat="1" ht="24.2" customHeight="1">
      <c r="A209" s="31"/>
      <c r="B209" s="32"/>
      <c r="C209" s="213" t="s">
        <v>358</v>
      </c>
      <c r="D209" s="213" t="s">
        <v>199</v>
      </c>
      <c r="E209" s="214" t="s">
        <v>359</v>
      </c>
      <c r="F209" s="215" t="s">
        <v>360</v>
      </c>
      <c r="G209" s="216" t="s">
        <v>172</v>
      </c>
      <c r="H209" s="217">
        <v>6</v>
      </c>
      <c r="I209" s="218"/>
      <c r="J209" s="219"/>
      <c r="K209" s="220">
        <f>ROUND(P209*H209,2)</f>
        <v>0</v>
      </c>
      <c r="L209" s="219"/>
      <c r="M209" s="221"/>
      <c r="N209" s="222" t="s">
        <v>1</v>
      </c>
      <c r="O209" s="202" t="s">
        <v>37</v>
      </c>
      <c r="P209" s="203">
        <f>I209+J209</f>
        <v>0</v>
      </c>
      <c r="Q209" s="203">
        <f>ROUND(I209*H209,2)</f>
        <v>0</v>
      </c>
      <c r="R209" s="203">
        <f>ROUND(J209*H209,2)</f>
        <v>0</v>
      </c>
      <c r="S209" s="68"/>
      <c r="T209" s="204">
        <f>S209*H209</f>
        <v>0</v>
      </c>
      <c r="U209" s="204">
        <v>0</v>
      </c>
      <c r="V209" s="204">
        <f>U209*H209</f>
        <v>0</v>
      </c>
      <c r="W209" s="204">
        <v>0</v>
      </c>
      <c r="X209" s="205">
        <f>W209*H209</f>
        <v>0</v>
      </c>
      <c r="Y209" s="31"/>
      <c r="Z209" s="31"/>
      <c r="AA209" s="31"/>
      <c r="AB209" s="31"/>
      <c r="AC209" s="31"/>
      <c r="AD209" s="31"/>
      <c r="AE209" s="31"/>
      <c r="AR209" s="206" t="s">
        <v>83</v>
      </c>
      <c r="AT209" s="206" t="s">
        <v>199</v>
      </c>
      <c r="AU209" s="206" t="s">
        <v>81</v>
      </c>
      <c r="AY209" s="14" t="s">
        <v>167</v>
      </c>
      <c r="BE209" s="207">
        <f>IF(O209="základní",K209,0)</f>
        <v>0</v>
      </c>
      <c r="BF209" s="207">
        <f>IF(O209="snížená",K209,0)</f>
        <v>0</v>
      </c>
      <c r="BG209" s="207">
        <f>IF(O209="zákl. přenesená",K209,0)</f>
        <v>0</v>
      </c>
      <c r="BH209" s="207">
        <f>IF(O209="sníž. přenesená",K209,0)</f>
        <v>0</v>
      </c>
      <c r="BI209" s="207">
        <f>IF(O209="nulová",K209,0)</f>
        <v>0</v>
      </c>
      <c r="BJ209" s="14" t="s">
        <v>81</v>
      </c>
      <c r="BK209" s="207">
        <f>ROUND(P209*H209,2)</f>
        <v>0</v>
      </c>
      <c r="BL209" s="14" t="s">
        <v>81</v>
      </c>
      <c r="BM209" s="206" t="s">
        <v>984</v>
      </c>
    </row>
    <row r="210" spans="1:65" s="2" customFormat="1" ht="19.5">
      <c r="A210" s="31"/>
      <c r="B210" s="32"/>
      <c r="C210" s="33"/>
      <c r="D210" s="208" t="s">
        <v>174</v>
      </c>
      <c r="E210" s="33"/>
      <c r="F210" s="209" t="s">
        <v>360</v>
      </c>
      <c r="G210" s="33"/>
      <c r="H210" s="33"/>
      <c r="I210" s="210"/>
      <c r="J210" s="210"/>
      <c r="K210" s="33"/>
      <c r="L210" s="33"/>
      <c r="M210" s="36"/>
      <c r="N210" s="211"/>
      <c r="O210" s="212"/>
      <c r="P210" s="68"/>
      <c r="Q210" s="68"/>
      <c r="R210" s="68"/>
      <c r="S210" s="68"/>
      <c r="T210" s="68"/>
      <c r="U210" s="68"/>
      <c r="V210" s="68"/>
      <c r="W210" s="68"/>
      <c r="X210" s="69"/>
      <c r="Y210" s="31"/>
      <c r="Z210" s="31"/>
      <c r="AA210" s="31"/>
      <c r="AB210" s="31"/>
      <c r="AC210" s="31"/>
      <c r="AD210" s="31"/>
      <c r="AE210" s="31"/>
      <c r="AT210" s="14" t="s">
        <v>174</v>
      </c>
      <c r="AU210" s="14" t="s">
        <v>81</v>
      </c>
    </row>
    <row r="211" spans="1:65" s="2" customFormat="1" ht="24.2" customHeight="1">
      <c r="A211" s="31"/>
      <c r="B211" s="32"/>
      <c r="C211" s="213" t="s">
        <v>362</v>
      </c>
      <c r="D211" s="213" t="s">
        <v>199</v>
      </c>
      <c r="E211" s="214" t="s">
        <v>985</v>
      </c>
      <c r="F211" s="215" t="s">
        <v>986</v>
      </c>
      <c r="G211" s="216" t="s">
        <v>172</v>
      </c>
      <c r="H211" s="217">
        <v>10</v>
      </c>
      <c r="I211" s="218"/>
      <c r="J211" s="219"/>
      <c r="K211" s="220">
        <f>ROUND(P211*H211,2)</f>
        <v>0</v>
      </c>
      <c r="L211" s="219"/>
      <c r="M211" s="221"/>
      <c r="N211" s="222" t="s">
        <v>1</v>
      </c>
      <c r="O211" s="202" t="s">
        <v>37</v>
      </c>
      <c r="P211" s="203">
        <f>I211+J211</f>
        <v>0</v>
      </c>
      <c r="Q211" s="203">
        <f>ROUND(I211*H211,2)</f>
        <v>0</v>
      </c>
      <c r="R211" s="203">
        <f>ROUND(J211*H211,2)</f>
        <v>0</v>
      </c>
      <c r="S211" s="68"/>
      <c r="T211" s="204">
        <f>S211*H211</f>
        <v>0</v>
      </c>
      <c r="U211" s="204">
        <v>0</v>
      </c>
      <c r="V211" s="204">
        <f>U211*H211</f>
        <v>0</v>
      </c>
      <c r="W211" s="204">
        <v>0</v>
      </c>
      <c r="X211" s="205">
        <f>W211*H211</f>
        <v>0</v>
      </c>
      <c r="Y211" s="31"/>
      <c r="Z211" s="31"/>
      <c r="AA211" s="31"/>
      <c r="AB211" s="31"/>
      <c r="AC211" s="31"/>
      <c r="AD211" s="31"/>
      <c r="AE211" s="31"/>
      <c r="AR211" s="206" t="s">
        <v>218</v>
      </c>
      <c r="AT211" s="206" t="s">
        <v>199</v>
      </c>
      <c r="AU211" s="206" t="s">
        <v>81</v>
      </c>
      <c r="AY211" s="14" t="s">
        <v>167</v>
      </c>
      <c r="BE211" s="207">
        <f>IF(O211="základní",K211,0)</f>
        <v>0</v>
      </c>
      <c r="BF211" s="207">
        <f>IF(O211="snížená",K211,0)</f>
        <v>0</v>
      </c>
      <c r="BG211" s="207">
        <f>IF(O211="zákl. přenesená",K211,0)</f>
        <v>0</v>
      </c>
      <c r="BH211" s="207">
        <f>IF(O211="sníž. přenesená",K211,0)</f>
        <v>0</v>
      </c>
      <c r="BI211" s="207">
        <f>IF(O211="nulová",K211,0)</f>
        <v>0</v>
      </c>
      <c r="BJ211" s="14" t="s">
        <v>81</v>
      </c>
      <c r="BK211" s="207">
        <f>ROUND(P211*H211,2)</f>
        <v>0</v>
      </c>
      <c r="BL211" s="14" t="s">
        <v>218</v>
      </c>
      <c r="BM211" s="206" t="s">
        <v>987</v>
      </c>
    </row>
    <row r="212" spans="1:65" s="2" customFormat="1" ht="19.5">
      <c r="A212" s="31"/>
      <c r="B212" s="32"/>
      <c r="C212" s="33"/>
      <c r="D212" s="208" t="s">
        <v>174</v>
      </c>
      <c r="E212" s="33"/>
      <c r="F212" s="209" t="s">
        <v>986</v>
      </c>
      <c r="G212" s="33"/>
      <c r="H212" s="33"/>
      <c r="I212" s="210"/>
      <c r="J212" s="210"/>
      <c r="K212" s="33"/>
      <c r="L212" s="33"/>
      <c r="M212" s="36"/>
      <c r="N212" s="211"/>
      <c r="O212" s="212"/>
      <c r="P212" s="68"/>
      <c r="Q212" s="68"/>
      <c r="R212" s="68"/>
      <c r="S212" s="68"/>
      <c r="T212" s="68"/>
      <c r="U212" s="68"/>
      <c r="V212" s="68"/>
      <c r="W212" s="68"/>
      <c r="X212" s="69"/>
      <c r="Y212" s="31"/>
      <c r="Z212" s="31"/>
      <c r="AA212" s="31"/>
      <c r="AB212" s="31"/>
      <c r="AC212" s="31"/>
      <c r="AD212" s="31"/>
      <c r="AE212" s="31"/>
      <c r="AT212" s="14" t="s">
        <v>174</v>
      </c>
      <c r="AU212" s="14" t="s">
        <v>81</v>
      </c>
    </row>
    <row r="213" spans="1:65" s="2" customFormat="1" ht="49.15" customHeight="1">
      <c r="A213" s="31"/>
      <c r="B213" s="32"/>
      <c r="C213" s="213" t="s">
        <v>366</v>
      </c>
      <c r="D213" s="213" t="s">
        <v>199</v>
      </c>
      <c r="E213" s="214" t="s">
        <v>363</v>
      </c>
      <c r="F213" s="215" t="s">
        <v>364</v>
      </c>
      <c r="G213" s="216" t="s">
        <v>202</v>
      </c>
      <c r="H213" s="217">
        <v>13</v>
      </c>
      <c r="I213" s="218"/>
      <c r="J213" s="219"/>
      <c r="K213" s="220">
        <f>ROUND(P213*H213,2)</f>
        <v>0</v>
      </c>
      <c r="L213" s="219"/>
      <c r="M213" s="221"/>
      <c r="N213" s="222" t="s">
        <v>1</v>
      </c>
      <c r="O213" s="202" t="s">
        <v>37</v>
      </c>
      <c r="P213" s="203">
        <f>I213+J213</f>
        <v>0</v>
      </c>
      <c r="Q213" s="203">
        <f>ROUND(I213*H213,2)</f>
        <v>0</v>
      </c>
      <c r="R213" s="203">
        <f>ROUND(J213*H213,2)</f>
        <v>0</v>
      </c>
      <c r="S213" s="68"/>
      <c r="T213" s="204">
        <f>S213*H213</f>
        <v>0</v>
      </c>
      <c r="U213" s="204">
        <v>0</v>
      </c>
      <c r="V213" s="204">
        <f>U213*H213</f>
        <v>0</v>
      </c>
      <c r="W213" s="204">
        <v>0</v>
      </c>
      <c r="X213" s="205">
        <f>W213*H213</f>
        <v>0</v>
      </c>
      <c r="Y213" s="31"/>
      <c r="Z213" s="31"/>
      <c r="AA213" s="31"/>
      <c r="AB213" s="31"/>
      <c r="AC213" s="31"/>
      <c r="AD213" s="31"/>
      <c r="AE213" s="31"/>
      <c r="AR213" s="206" t="s">
        <v>83</v>
      </c>
      <c r="AT213" s="206" t="s">
        <v>199</v>
      </c>
      <c r="AU213" s="206" t="s">
        <v>81</v>
      </c>
      <c r="AY213" s="14" t="s">
        <v>167</v>
      </c>
      <c r="BE213" s="207">
        <f>IF(O213="základní",K213,0)</f>
        <v>0</v>
      </c>
      <c r="BF213" s="207">
        <f>IF(O213="snížená",K213,0)</f>
        <v>0</v>
      </c>
      <c r="BG213" s="207">
        <f>IF(O213="zákl. přenesená",K213,0)</f>
        <v>0</v>
      </c>
      <c r="BH213" s="207">
        <f>IF(O213="sníž. přenesená",K213,0)</f>
        <v>0</v>
      </c>
      <c r="BI213" s="207">
        <f>IF(O213="nulová",K213,0)</f>
        <v>0</v>
      </c>
      <c r="BJ213" s="14" t="s">
        <v>81</v>
      </c>
      <c r="BK213" s="207">
        <f>ROUND(P213*H213,2)</f>
        <v>0</v>
      </c>
      <c r="BL213" s="14" t="s">
        <v>81</v>
      </c>
      <c r="BM213" s="206" t="s">
        <v>988</v>
      </c>
    </row>
    <row r="214" spans="1:65" s="2" customFormat="1" ht="29.25">
      <c r="A214" s="31"/>
      <c r="B214" s="32"/>
      <c r="C214" s="33"/>
      <c r="D214" s="208" t="s">
        <v>174</v>
      </c>
      <c r="E214" s="33"/>
      <c r="F214" s="209" t="s">
        <v>364</v>
      </c>
      <c r="G214" s="33"/>
      <c r="H214" s="33"/>
      <c r="I214" s="210"/>
      <c r="J214" s="210"/>
      <c r="K214" s="33"/>
      <c r="L214" s="33"/>
      <c r="M214" s="36"/>
      <c r="N214" s="211"/>
      <c r="O214" s="212"/>
      <c r="P214" s="68"/>
      <c r="Q214" s="68"/>
      <c r="R214" s="68"/>
      <c r="S214" s="68"/>
      <c r="T214" s="68"/>
      <c r="U214" s="68"/>
      <c r="V214" s="68"/>
      <c r="W214" s="68"/>
      <c r="X214" s="69"/>
      <c r="Y214" s="31"/>
      <c r="Z214" s="31"/>
      <c r="AA214" s="31"/>
      <c r="AB214" s="31"/>
      <c r="AC214" s="31"/>
      <c r="AD214" s="31"/>
      <c r="AE214" s="31"/>
      <c r="AT214" s="14" t="s">
        <v>174</v>
      </c>
      <c r="AU214" s="14" t="s">
        <v>81</v>
      </c>
    </row>
    <row r="215" spans="1:65" s="2" customFormat="1" ht="24.2" customHeight="1">
      <c r="A215" s="31"/>
      <c r="B215" s="32"/>
      <c r="C215" s="193" t="s">
        <v>371</v>
      </c>
      <c r="D215" s="193" t="s">
        <v>169</v>
      </c>
      <c r="E215" s="194" t="s">
        <v>648</v>
      </c>
      <c r="F215" s="195" t="s">
        <v>649</v>
      </c>
      <c r="G215" s="196" t="s">
        <v>202</v>
      </c>
      <c r="H215" s="197">
        <v>3</v>
      </c>
      <c r="I215" s="198"/>
      <c r="J215" s="198"/>
      <c r="K215" s="199">
        <f>ROUND(P215*H215,2)</f>
        <v>0</v>
      </c>
      <c r="L215" s="200"/>
      <c r="M215" s="36"/>
      <c r="N215" s="201" t="s">
        <v>1</v>
      </c>
      <c r="O215" s="202" t="s">
        <v>37</v>
      </c>
      <c r="P215" s="203">
        <f>I215+J215</f>
        <v>0</v>
      </c>
      <c r="Q215" s="203">
        <f>ROUND(I215*H215,2)</f>
        <v>0</v>
      </c>
      <c r="R215" s="203">
        <f>ROUND(J215*H215,2)</f>
        <v>0</v>
      </c>
      <c r="S215" s="68"/>
      <c r="T215" s="204">
        <f>S215*H215</f>
        <v>0</v>
      </c>
      <c r="U215" s="204">
        <v>0</v>
      </c>
      <c r="V215" s="204">
        <f>U215*H215</f>
        <v>0</v>
      </c>
      <c r="W215" s="204">
        <v>0</v>
      </c>
      <c r="X215" s="205">
        <f>W215*H215</f>
        <v>0</v>
      </c>
      <c r="Y215" s="31"/>
      <c r="Z215" s="31"/>
      <c r="AA215" s="31"/>
      <c r="AB215" s="31"/>
      <c r="AC215" s="31"/>
      <c r="AD215" s="31"/>
      <c r="AE215" s="31"/>
      <c r="AR215" s="206" t="s">
        <v>81</v>
      </c>
      <c r="AT215" s="206" t="s">
        <v>169</v>
      </c>
      <c r="AU215" s="206" t="s">
        <v>81</v>
      </c>
      <c r="AY215" s="14" t="s">
        <v>167</v>
      </c>
      <c r="BE215" s="207">
        <f>IF(O215="základní",K215,0)</f>
        <v>0</v>
      </c>
      <c r="BF215" s="207">
        <f>IF(O215="snížená",K215,0)</f>
        <v>0</v>
      </c>
      <c r="BG215" s="207">
        <f>IF(O215="zákl. přenesená",K215,0)</f>
        <v>0</v>
      </c>
      <c r="BH215" s="207">
        <f>IF(O215="sníž. přenesená",K215,0)</f>
        <v>0</v>
      </c>
      <c r="BI215" s="207">
        <f>IF(O215="nulová",K215,0)</f>
        <v>0</v>
      </c>
      <c r="BJ215" s="14" t="s">
        <v>81</v>
      </c>
      <c r="BK215" s="207">
        <f>ROUND(P215*H215,2)</f>
        <v>0</v>
      </c>
      <c r="BL215" s="14" t="s">
        <v>81</v>
      </c>
      <c r="BM215" s="206" t="s">
        <v>989</v>
      </c>
    </row>
    <row r="216" spans="1:65" s="2" customFormat="1" ht="58.5">
      <c r="A216" s="31"/>
      <c r="B216" s="32"/>
      <c r="C216" s="33"/>
      <c r="D216" s="208" t="s">
        <v>174</v>
      </c>
      <c r="E216" s="33"/>
      <c r="F216" s="209" t="s">
        <v>651</v>
      </c>
      <c r="G216" s="33"/>
      <c r="H216" s="33"/>
      <c r="I216" s="210"/>
      <c r="J216" s="210"/>
      <c r="K216" s="33"/>
      <c r="L216" s="33"/>
      <c r="M216" s="36"/>
      <c r="N216" s="211"/>
      <c r="O216" s="212"/>
      <c r="P216" s="68"/>
      <c r="Q216" s="68"/>
      <c r="R216" s="68"/>
      <c r="S216" s="68"/>
      <c r="T216" s="68"/>
      <c r="U216" s="68"/>
      <c r="V216" s="68"/>
      <c r="W216" s="68"/>
      <c r="X216" s="69"/>
      <c r="Y216" s="31"/>
      <c r="Z216" s="31"/>
      <c r="AA216" s="31"/>
      <c r="AB216" s="31"/>
      <c r="AC216" s="31"/>
      <c r="AD216" s="31"/>
      <c r="AE216" s="31"/>
      <c r="AT216" s="14" t="s">
        <v>174</v>
      </c>
      <c r="AU216" s="14" t="s">
        <v>81</v>
      </c>
    </row>
    <row r="217" spans="1:65" s="2" customFormat="1" ht="24.2" customHeight="1">
      <c r="A217" s="31"/>
      <c r="B217" s="32"/>
      <c r="C217" s="193" t="s">
        <v>376</v>
      </c>
      <c r="D217" s="193" t="s">
        <v>169</v>
      </c>
      <c r="E217" s="194" t="s">
        <v>990</v>
      </c>
      <c r="F217" s="195" t="s">
        <v>991</v>
      </c>
      <c r="G217" s="196" t="s">
        <v>202</v>
      </c>
      <c r="H217" s="197">
        <v>2</v>
      </c>
      <c r="I217" s="198"/>
      <c r="J217" s="198"/>
      <c r="K217" s="199">
        <f>ROUND(P217*H217,2)</f>
        <v>0</v>
      </c>
      <c r="L217" s="200"/>
      <c r="M217" s="36"/>
      <c r="N217" s="201" t="s">
        <v>1</v>
      </c>
      <c r="O217" s="202" t="s">
        <v>37</v>
      </c>
      <c r="P217" s="203">
        <f>I217+J217</f>
        <v>0</v>
      </c>
      <c r="Q217" s="203">
        <f>ROUND(I217*H217,2)</f>
        <v>0</v>
      </c>
      <c r="R217" s="203">
        <f>ROUND(J217*H217,2)</f>
        <v>0</v>
      </c>
      <c r="S217" s="68"/>
      <c r="T217" s="204">
        <f>S217*H217</f>
        <v>0</v>
      </c>
      <c r="U217" s="204">
        <v>0</v>
      </c>
      <c r="V217" s="204">
        <f>U217*H217</f>
        <v>0</v>
      </c>
      <c r="W217" s="204">
        <v>0</v>
      </c>
      <c r="X217" s="205">
        <f>W217*H217</f>
        <v>0</v>
      </c>
      <c r="Y217" s="31"/>
      <c r="Z217" s="31"/>
      <c r="AA217" s="31"/>
      <c r="AB217" s="31"/>
      <c r="AC217" s="31"/>
      <c r="AD217" s="31"/>
      <c r="AE217" s="31"/>
      <c r="AR217" s="206" t="s">
        <v>81</v>
      </c>
      <c r="AT217" s="206" t="s">
        <v>169</v>
      </c>
      <c r="AU217" s="206" t="s">
        <v>81</v>
      </c>
      <c r="AY217" s="14" t="s">
        <v>167</v>
      </c>
      <c r="BE217" s="207">
        <f>IF(O217="základní",K217,0)</f>
        <v>0</v>
      </c>
      <c r="BF217" s="207">
        <f>IF(O217="snížená",K217,0)</f>
        <v>0</v>
      </c>
      <c r="BG217" s="207">
        <f>IF(O217="zákl. přenesená",K217,0)</f>
        <v>0</v>
      </c>
      <c r="BH217" s="207">
        <f>IF(O217="sníž. přenesená",K217,0)</f>
        <v>0</v>
      </c>
      <c r="BI217" s="207">
        <f>IF(O217="nulová",K217,0)</f>
        <v>0</v>
      </c>
      <c r="BJ217" s="14" t="s">
        <v>81</v>
      </c>
      <c r="BK217" s="207">
        <f>ROUND(P217*H217,2)</f>
        <v>0</v>
      </c>
      <c r="BL217" s="14" t="s">
        <v>81</v>
      </c>
      <c r="BM217" s="206" t="s">
        <v>992</v>
      </c>
    </row>
    <row r="218" spans="1:65" s="2" customFormat="1" ht="58.5">
      <c r="A218" s="31"/>
      <c r="B218" s="32"/>
      <c r="C218" s="33"/>
      <c r="D218" s="208" t="s">
        <v>174</v>
      </c>
      <c r="E218" s="33"/>
      <c r="F218" s="209" t="s">
        <v>993</v>
      </c>
      <c r="G218" s="33"/>
      <c r="H218" s="33"/>
      <c r="I218" s="210"/>
      <c r="J218" s="210"/>
      <c r="K218" s="33"/>
      <c r="L218" s="33"/>
      <c r="M218" s="36"/>
      <c r="N218" s="211"/>
      <c r="O218" s="212"/>
      <c r="P218" s="68"/>
      <c r="Q218" s="68"/>
      <c r="R218" s="68"/>
      <c r="S218" s="68"/>
      <c r="T218" s="68"/>
      <c r="U218" s="68"/>
      <c r="V218" s="68"/>
      <c r="W218" s="68"/>
      <c r="X218" s="69"/>
      <c r="Y218" s="31"/>
      <c r="Z218" s="31"/>
      <c r="AA218" s="31"/>
      <c r="AB218" s="31"/>
      <c r="AC218" s="31"/>
      <c r="AD218" s="31"/>
      <c r="AE218" s="31"/>
      <c r="AT218" s="14" t="s">
        <v>174</v>
      </c>
      <c r="AU218" s="14" t="s">
        <v>81</v>
      </c>
    </row>
    <row r="219" spans="1:65" s="2" customFormat="1" ht="37.9" customHeight="1">
      <c r="A219" s="31"/>
      <c r="B219" s="32"/>
      <c r="C219" s="193" t="s">
        <v>381</v>
      </c>
      <c r="D219" s="193" t="s">
        <v>169</v>
      </c>
      <c r="E219" s="194" t="s">
        <v>372</v>
      </c>
      <c r="F219" s="195" t="s">
        <v>373</v>
      </c>
      <c r="G219" s="196" t="s">
        <v>202</v>
      </c>
      <c r="H219" s="197">
        <v>1</v>
      </c>
      <c r="I219" s="198"/>
      <c r="J219" s="198"/>
      <c r="K219" s="199">
        <f>ROUND(P219*H219,2)</f>
        <v>0</v>
      </c>
      <c r="L219" s="200"/>
      <c r="M219" s="36"/>
      <c r="N219" s="201" t="s">
        <v>1</v>
      </c>
      <c r="O219" s="202" t="s">
        <v>37</v>
      </c>
      <c r="P219" s="203">
        <f>I219+J219</f>
        <v>0</v>
      </c>
      <c r="Q219" s="203">
        <f>ROUND(I219*H219,2)</f>
        <v>0</v>
      </c>
      <c r="R219" s="203">
        <f>ROUND(J219*H219,2)</f>
        <v>0</v>
      </c>
      <c r="S219" s="68"/>
      <c r="T219" s="204">
        <f>S219*H219</f>
        <v>0</v>
      </c>
      <c r="U219" s="204">
        <v>0</v>
      </c>
      <c r="V219" s="204">
        <f>U219*H219</f>
        <v>0</v>
      </c>
      <c r="W219" s="204">
        <v>0</v>
      </c>
      <c r="X219" s="205">
        <f>W219*H219</f>
        <v>0</v>
      </c>
      <c r="Y219" s="31"/>
      <c r="Z219" s="31"/>
      <c r="AA219" s="31"/>
      <c r="AB219" s="31"/>
      <c r="AC219" s="31"/>
      <c r="AD219" s="31"/>
      <c r="AE219" s="31"/>
      <c r="AR219" s="206" t="s">
        <v>81</v>
      </c>
      <c r="AT219" s="206" t="s">
        <v>169</v>
      </c>
      <c r="AU219" s="206" t="s">
        <v>81</v>
      </c>
      <c r="AY219" s="14" t="s">
        <v>167</v>
      </c>
      <c r="BE219" s="207">
        <f>IF(O219="základní",K219,0)</f>
        <v>0</v>
      </c>
      <c r="BF219" s="207">
        <f>IF(O219="snížená",K219,0)</f>
        <v>0</v>
      </c>
      <c r="BG219" s="207">
        <f>IF(O219="zákl. přenesená",K219,0)</f>
        <v>0</v>
      </c>
      <c r="BH219" s="207">
        <f>IF(O219="sníž. přenesená",K219,0)</f>
        <v>0</v>
      </c>
      <c r="BI219" s="207">
        <f>IF(O219="nulová",K219,0)</f>
        <v>0</v>
      </c>
      <c r="BJ219" s="14" t="s">
        <v>81</v>
      </c>
      <c r="BK219" s="207">
        <f>ROUND(P219*H219,2)</f>
        <v>0</v>
      </c>
      <c r="BL219" s="14" t="s">
        <v>81</v>
      </c>
      <c r="BM219" s="206" t="s">
        <v>994</v>
      </c>
    </row>
    <row r="220" spans="1:65" s="2" customFormat="1" ht="48.75">
      <c r="A220" s="31"/>
      <c r="B220" s="32"/>
      <c r="C220" s="33"/>
      <c r="D220" s="208" t="s">
        <v>174</v>
      </c>
      <c r="E220" s="33"/>
      <c r="F220" s="209" t="s">
        <v>375</v>
      </c>
      <c r="G220" s="33"/>
      <c r="H220" s="33"/>
      <c r="I220" s="210"/>
      <c r="J220" s="210"/>
      <c r="K220" s="33"/>
      <c r="L220" s="33"/>
      <c r="M220" s="36"/>
      <c r="N220" s="211"/>
      <c r="O220" s="212"/>
      <c r="P220" s="68"/>
      <c r="Q220" s="68"/>
      <c r="R220" s="68"/>
      <c r="S220" s="68"/>
      <c r="T220" s="68"/>
      <c r="U220" s="68"/>
      <c r="V220" s="68"/>
      <c r="W220" s="68"/>
      <c r="X220" s="69"/>
      <c r="Y220" s="31"/>
      <c r="Z220" s="31"/>
      <c r="AA220" s="31"/>
      <c r="AB220" s="31"/>
      <c r="AC220" s="31"/>
      <c r="AD220" s="31"/>
      <c r="AE220" s="31"/>
      <c r="AT220" s="14" t="s">
        <v>174</v>
      </c>
      <c r="AU220" s="14" t="s">
        <v>81</v>
      </c>
    </row>
    <row r="221" spans="1:65" s="2" customFormat="1" ht="37.9" customHeight="1">
      <c r="A221" s="31"/>
      <c r="B221" s="32"/>
      <c r="C221" s="193" t="s">
        <v>386</v>
      </c>
      <c r="D221" s="193" t="s">
        <v>169</v>
      </c>
      <c r="E221" s="194" t="s">
        <v>377</v>
      </c>
      <c r="F221" s="195" t="s">
        <v>378</v>
      </c>
      <c r="G221" s="196" t="s">
        <v>202</v>
      </c>
      <c r="H221" s="197">
        <v>1</v>
      </c>
      <c r="I221" s="198"/>
      <c r="J221" s="198"/>
      <c r="K221" s="199">
        <f>ROUND(P221*H221,2)</f>
        <v>0</v>
      </c>
      <c r="L221" s="200"/>
      <c r="M221" s="36"/>
      <c r="N221" s="201" t="s">
        <v>1</v>
      </c>
      <c r="O221" s="202" t="s">
        <v>37</v>
      </c>
      <c r="P221" s="203">
        <f>I221+J221</f>
        <v>0</v>
      </c>
      <c r="Q221" s="203">
        <f>ROUND(I221*H221,2)</f>
        <v>0</v>
      </c>
      <c r="R221" s="203">
        <f>ROUND(J221*H221,2)</f>
        <v>0</v>
      </c>
      <c r="S221" s="68"/>
      <c r="T221" s="204">
        <f>S221*H221</f>
        <v>0</v>
      </c>
      <c r="U221" s="204">
        <v>0</v>
      </c>
      <c r="V221" s="204">
        <f>U221*H221</f>
        <v>0</v>
      </c>
      <c r="W221" s="204">
        <v>0</v>
      </c>
      <c r="X221" s="205">
        <f>W221*H221</f>
        <v>0</v>
      </c>
      <c r="Y221" s="31"/>
      <c r="Z221" s="31"/>
      <c r="AA221" s="31"/>
      <c r="AB221" s="31"/>
      <c r="AC221" s="31"/>
      <c r="AD221" s="31"/>
      <c r="AE221" s="31"/>
      <c r="AR221" s="206" t="s">
        <v>81</v>
      </c>
      <c r="AT221" s="206" t="s">
        <v>169</v>
      </c>
      <c r="AU221" s="206" t="s">
        <v>81</v>
      </c>
      <c r="AY221" s="14" t="s">
        <v>167</v>
      </c>
      <c r="BE221" s="207">
        <f>IF(O221="základní",K221,0)</f>
        <v>0</v>
      </c>
      <c r="BF221" s="207">
        <f>IF(O221="snížená",K221,0)</f>
        <v>0</v>
      </c>
      <c r="BG221" s="207">
        <f>IF(O221="zákl. přenesená",K221,0)</f>
        <v>0</v>
      </c>
      <c r="BH221" s="207">
        <f>IF(O221="sníž. přenesená",K221,0)</f>
        <v>0</v>
      </c>
      <c r="BI221" s="207">
        <f>IF(O221="nulová",K221,0)</f>
        <v>0</v>
      </c>
      <c r="BJ221" s="14" t="s">
        <v>81</v>
      </c>
      <c r="BK221" s="207">
        <f>ROUND(P221*H221,2)</f>
        <v>0</v>
      </c>
      <c r="BL221" s="14" t="s">
        <v>81</v>
      </c>
      <c r="BM221" s="206" t="s">
        <v>995</v>
      </c>
    </row>
    <row r="222" spans="1:65" s="2" customFormat="1" ht="39">
      <c r="A222" s="31"/>
      <c r="B222" s="32"/>
      <c r="C222" s="33"/>
      <c r="D222" s="208" t="s">
        <v>174</v>
      </c>
      <c r="E222" s="33"/>
      <c r="F222" s="209" t="s">
        <v>380</v>
      </c>
      <c r="G222" s="33"/>
      <c r="H222" s="33"/>
      <c r="I222" s="210"/>
      <c r="J222" s="210"/>
      <c r="K222" s="33"/>
      <c r="L222" s="33"/>
      <c r="M222" s="36"/>
      <c r="N222" s="211"/>
      <c r="O222" s="212"/>
      <c r="P222" s="68"/>
      <c r="Q222" s="68"/>
      <c r="R222" s="68"/>
      <c r="S222" s="68"/>
      <c r="T222" s="68"/>
      <c r="U222" s="68"/>
      <c r="V222" s="68"/>
      <c r="W222" s="68"/>
      <c r="X222" s="69"/>
      <c r="Y222" s="31"/>
      <c r="Z222" s="31"/>
      <c r="AA222" s="31"/>
      <c r="AB222" s="31"/>
      <c r="AC222" s="31"/>
      <c r="AD222" s="31"/>
      <c r="AE222" s="31"/>
      <c r="AT222" s="14" t="s">
        <v>174</v>
      </c>
      <c r="AU222" s="14" t="s">
        <v>81</v>
      </c>
    </row>
    <row r="223" spans="1:65" s="2" customFormat="1" ht="37.9" customHeight="1">
      <c r="A223" s="31"/>
      <c r="B223" s="32"/>
      <c r="C223" s="193" t="s">
        <v>390</v>
      </c>
      <c r="D223" s="193" t="s">
        <v>169</v>
      </c>
      <c r="E223" s="194" t="s">
        <v>382</v>
      </c>
      <c r="F223" s="195" t="s">
        <v>383</v>
      </c>
      <c r="G223" s="196" t="s">
        <v>202</v>
      </c>
      <c r="H223" s="197">
        <v>1</v>
      </c>
      <c r="I223" s="198"/>
      <c r="J223" s="198"/>
      <c r="K223" s="199">
        <f>ROUND(P223*H223,2)</f>
        <v>0</v>
      </c>
      <c r="L223" s="200"/>
      <c r="M223" s="36"/>
      <c r="N223" s="201" t="s">
        <v>1</v>
      </c>
      <c r="O223" s="202" t="s">
        <v>37</v>
      </c>
      <c r="P223" s="203">
        <f>I223+J223</f>
        <v>0</v>
      </c>
      <c r="Q223" s="203">
        <f>ROUND(I223*H223,2)</f>
        <v>0</v>
      </c>
      <c r="R223" s="203">
        <f>ROUND(J223*H223,2)</f>
        <v>0</v>
      </c>
      <c r="S223" s="68"/>
      <c r="T223" s="204">
        <f>S223*H223</f>
        <v>0</v>
      </c>
      <c r="U223" s="204">
        <v>0</v>
      </c>
      <c r="V223" s="204">
        <f>U223*H223</f>
        <v>0</v>
      </c>
      <c r="W223" s="204">
        <v>0</v>
      </c>
      <c r="X223" s="205">
        <f>W223*H223</f>
        <v>0</v>
      </c>
      <c r="Y223" s="31"/>
      <c r="Z223" s="31"/>
      <c r="AA223" s="31"/>
      <c r="AB223" s="31"/>
      <c r="AC223" s="31"/>
      <c r="AD223" s="31"/>
      <c r="AE223" s="31"/>
      <c r="AR223" s="206" t="s">
        <v>81</v>
      </c>
      <c r="AT223" s="206" t="s">
        <v>169</v>
      </c>
      <c r="AU223" s="206" t="s">
        <v>81</v>
      </c>
      <c r="AY223" s="14" t="s">
        <v>167</v>
      </c>
      <c r="BE223" s="207">
        <f>IF(O223="základní",K223,0)</f>
        <v>0</v>
      </c>
      <c r="BF223" s="207">
        <f>IF(O223="snížená",K223,0)</f>
        <v>0</v>
      </c>
      <c r="BG223" s="207">
        <f>IF(O223="zákl. přenesená",K223,0)</f>
        <v>0</v>
      </c>
      <c r="BH223" s="207">
        <f>IF(O223="sníž. přenesená",K223,0)</f>
        <v>0</v>
      </c>
      <c r="BI223" s="207">
        <f>IF(O223="nulová",K223,0)</f>
        <v>0</v>
      </c>
      <c r="BJ223" s="14" t="s">
        <v>81</v>
      </c>
      <c r="BK223" s="207">
        <f>ROUND(P223*H223,2)</f>
        <v>0</v>
      </c>
      <c r="BL223" s="14" t="s">
        <v>81</v>
      </c>
      <c r="BM223" s="206" t="s">
        <v>996</v>
      </c>
    </row>
    <row r="224" spans="1:65" s="2" customFormat="1" ht="39">
      <c r="A224" s="31"/>
      <c r="B224" s="32"/>
      <c r="C224" s="33"/>
      <c r="D224" s="208" t="s">
        <v>174</v>
      </c>
      <c r="E224" s="33"/>
      <c r="F224" s="209" t="s">
        <v>385</v>
      </c>
      <c r="G224" s="33"/>
      <c r="H224" s="33"/>
      <c r="I224" s="210"/>
      <c r="J224" s="210"/>
      <c r="K224" s="33"/>
      <c r="L224" s="33"/>
      <c r="M224" s="36"/>
      <c r="N224" s="211"/>
      <c r="O224" s="212"/>
      <c r="P224" s="68"/>
      <c r="Q224" s="68"/>
      <c r="R224" s="68"/>
      <c r="S224" s="68"/>
      <c r="T224" s="68"/>
      <c r="U224" s="68"/>
      <c r="V224" s="68"/>
      <c r="W224" s="68"/>
      <c r="X224" s="69"/>
      <c r="Y224" s="31"/>
      <c r="Z224" s="31"/>
      <c r="AA224" s="31"/>
      <c r="AB224" s="31"/>
      <c r="AC224" s="31"/>
      <c r="AD224" s="31"/>
      <c r="AE224" s="31"/>
      <c r="AT224" s="14" t="s">
        <v>174</v>
      </c>
      <c r="AU224" s="14" t="s">
        <v>81</v>
      </c>
    </row>
    <row r="225" spans="1:65" s="2" customFormat="1" ht="24.2" customHeight="1">
      <c r="A225" s="31"/>
      <c r="B225" s="32"/>
      <c r="C225" s="193" t="s">
        <v>394</v>
      </c>
      <c r="D225" s="193" t="s">
        <v>169</v>
      </c>
      <c r="E225" s="194" t="s">
        <v>659</v>
      </c>
      <c r="F225" s="195" t="s">
        <v>660</v>
      </c>
      <c r="G225" s="196" t="s">
        <v>202</v>
      </c>
      <c r="H225" s="197">
        <v>1</v>
      </c>
      <c r="I225" s="198"/>
      <c r="J225" s="198"/>
      <c r="K225" s="199">
        <f>ROUND(P225*H225,2)</f>
        <v>0</v>
      </c>
      <c r="L225" s="200"/>
      <c r="M225" s="36"/>
      <c r="N225" s="201" t="s">
        <v>1</v>
      </c>
      <c r="O225" s="202" t="s">
        <v>37</v>
      </c>
      <c r="P225" s="203">
        <f>I225+J225</f>
        <v>0</v>
      </c>
      <c r="Q225" s="203">
        <f>ROUND(I225*H225,2)</f>
        <v>0</v>
      </c>
      <c r="R225" s="203">
        <f>ROUND(J225*H225,2)</f>
        <v>0</v>
      </c>
      <c r="S225" s="68"/>
      <c r="T225" s="204">
        <f>S225*H225</f>
        <v>0</v>
      </c>
      <c r="U225" s="204">
        <v>0</v>
      </c>
      <c r="V225" s="204">
        <f>U225*H225</f>
        <v>0</v>
      </c>
      <c r="W225" s="204">
        <v>0</v>
      </c>
      <c r="X225" s="205">
        <f>W225*H225</f>
        <v>0</v>
      </c>
      <c r="Y225" s="31"/>
      <c r="Z225" s="31"/>
      <c r="AA225" s="31"/>
      <c r="AB225" s="31"/>
      <c r="AC225" s="31"/>
      <c r="AD225" s="31"/>
      <c r="AE225" s="31"/>
      <c r="AR225" s="206" t="s">
        <v>81</v>
      </c>
      <c r="AT225" s="206" t="s">
        <v>169</v>
      </c>
      <c r="AU225" s="206" t="s">
        <v>81</v>
      </c>
      <c r="AY225" s="14" t="s">
        <v>167</v>
      </c>
      <c r="BE225" s="207">
        <f>IF(O225="základní",K225,0)</f>
        <v>0</v>
      </c>
      <c r="BF225" s="207">
        <f>IF(O225="snížená",K225,0)</f>
        <v>0</v>
      </c>
      <c r="BG225" s="207">
        <f>IF(O225="zákl. přenesená",K225,0)</f>
        <v>0</v>
      </c>
      <c r="BH225" s="207">
        <f>IF(O225="sníž. přenesená",K225,0)</f>
        <v>0</v>
      </c>
      <c r="BI225" s="207">
        <f>IF(O225="nulová",K225,0)</f>
        <v>0</v>
      </c>
      <c r="BJ225" s="14" t="s">
        <v>81</v>
      </c>
      <c r="BK225" s="207">
        <f>ROUND(P225*H225,2)</f>
        <v>0</v>
      </c>
      <c r="BL225" s="14" t="s">
        <v>81</v>
      </c>
      <c r="BM225" s="206" t="s">
        <v>997</v>
      </c>
    </row>
    <row r="226" spans="1:65" s="2" customFormat="1" ht="19.5">
      <c r="A226" s="31"/>
      <c r="B226" s="32"/>
      <c r="C226" s="33"/>
      <c r="D226" s="208" t="s">
        <v>174</v>
      </c>
      <c r="E226" s="33"/>
      <c r="F226" s="209" t="s">
        <v>660</v>
      </c>
      <c r="G226" s="33"/>
      <c r="H226" s="33"/>
      <c r="I226" s="210"/>
      <c r="J226" s="210"/>
      <c r="K226" s="33"/>
      <c r="L226" s="33"/>
      <c r="M226" s="36"/>
      <c r="N226" s="211"/>
      <c r="O226" s="212"/>
      <c r="P226" s="68"/>
      <c r="Q226" s="68"/>
      <c r="R226" s="68"/>
      <c r="S226" s="68"/>
      <c r="T226" s="68"/>
      <c r="U226" s="68"/>
      <c r="V226" s="68"/>
      <c r="W226" s="68"/>
      <c r="X226" s="69"/>
      <c r="Y226" s="31"/>
      <c r="Z226" s="31"/>
      <c r="AA226" s="31"/>
      <c r="AB226" s="31"/>
      <c r="AC226" s="31"/>
      <c r="AD226" s="31"/>
      <c r="AE226" s="31"/>
      <c r="AT226" s="14" t="s">
        <v>174</v>
      </c>
      <c r="AU226" s="14" t="s">
        <v>81</v>
      </c>
    </row>
    <row r="227" spans="1:65" s="2" customFormat="1" ht="14.45" customHeight="1">
      <c r="A227" s="31"/>
      <c r="B227" s="32"/>
      <c r="C227" s="193" t="s">
        <v>398</v>
      </c>
      <c r="D227" s="193" t="s">
        <v>169</v>
      </c>
      <c r="E227" s="194" t="s">
        <v>662</v>
      </c>
      <c r="F227" s="195" t="s">
        <v>663</v>
      </c>
      <c r="G227" s="196" t="s">
        <v>202</v>
      </c>
      <c r="H227" s="197">
        <v>2</v>
      </c>
      <c r="I227" s="198"/>
      <c r="J227" s="198"/>
      <c r="K227" s="199">
        <f>ROUND(P227*H227,2)</f>
        <v>0</v>
      </c>
      <c r="L227" s="200"/>
      <c r="M227" s="36"/>
      <c r="N227" s="201" t="s">
        <v>1</v>
      </c>
      <c r="O227" s="202" t="s">
        <v>37</v>
      </c>
      <c r="P227" s="203">
        <f>I227+J227</f>
        <v>0</v>
      </c>
      <c r="Q227" s="203">
        <f>ROUND(I227*H227,2)</f>
        <v>0</v>
      </c>
      <c r="R227" s="203">
        <f>ROUND(J227*H227,2)</f>
        <v>0</v>
      </c>
      <c r="S227" s="68"/>
      <c r="T227" s="204">
        <f>S227*H227</f>
        <v>0</v>
      </c>
      <c r="U227" s="204">
        <v>0</v>
      </c>
      <c r="V227" s="204">
        <f>U227*H227</f>
        <v>0</v>
      </c>
      <c r="W227" s="204">
        <v>0</v>
      </c>
      <c r="X227" s="205">
        <f>W227*H227</f>
        <v>0</v>
      </c>
      <c r="Y227" s="31"/>
      <c r="Z227" s="31"/>
      <c r="AA227" s="31"/>
      <c r="AB227" s="31"/>
      <c r="AC227" s="31"/>
      <c r="AD227" s="31"/>
      <c r="AE227" s="31"/>
      <c r="AR227" s="206" t="s">
        <v>81</v>
      </c>
      <c r="AT227" s="206" t="s">
        <v>169</v>
      </c>
      <c r="AU227" s="206" t="s">
        <v>81</v>
      </c>
      <c r="AY227" s="14" t="s">
        <v>167</v>
      </c>
      <c r="BE227" s="207">
        <f>IF(O227="základní",K227,0)</f>
        <v>0</v>
      </c>
      <c r="BF227" s="207">
        <f>IF(O227="snížená",K227,0)</f>
        <v>0</v>
      </c>
      <c r="BG227" s="207">
        <f>IF(O227="zákl. přenesená",K227,0)</f>
        <v>0</v>
      </c>
      <c r="BH227" s="207">
        <f>IF(O227="sníž. přenesená",K227,0)</f>
        <v>0</v>
      </c>
      <c r="BI227" s="207">
        <f>IF(O227="nulová",K227,0)</f>
        <v>0</v>
      </c>
      <c r="BJ227" s="14" t="s">
        <v>81</v>
      </c>
      <c r="BK227" s="207">
        <f>ROUND(P227*H227,2)</f>
        <v>0</v>
      </c>
      <c r="BL227" s="14" t="s">
        <v>81</v>
      </c>
      <c r="BM227" s="206" t="s">
        <v>998</v>
      </c>
    </row>
    <row r="228" spans="1:65" s="2" customFormat="1" ht="11.25">
      <c r="A228" s="31"/>
      <c r="B228" s="32"/>
      <c r="C228" s="33"/>
      <c r="D228" s="208" t="s">
        <v>174</v>
      </c>
      <c r="E228" s="33"/>
      <c r="F228" s="209" t="s">
        <v>663</v>
      </c>
      <c r="G228" s="33"/>
      <c r="H228" s="33"/>
      <c r="I228" s="210"/>
      <c r="J228" s="210"/>
      <c r="K228" s="33"/>
      <c r="L228" s="33"/>
      <c r="M228" s="36"/>
      <c r="N228" s="211"/>
      <c r="O228" s="212"/>
      <c r="P228" s="68"/>
      <c r="Q228" s="68"/>
      <c r="R228" s="68"/>
      <c r="S228" s="68"/>
      <c r="T228" s="68"/>
      <c r="U228" s="68"/>
      <c r="V228" s="68"/>
      <c r="W228" s="68"/>
      <c r="X228" s="69"/>
      <c r="Y228" s="31"/>
      <c r="Z228" s="31"/>
      <c r="AA228" s="31"/>
      <c r="AB228" s="31"/>
      <c r="AC228" s="31"/>
      <c r="AD228" s="31"/>
      <c r="AE228" s="31"/>
      <c r="AT228" s="14" t="s">
        <v>174</v>
      </c>
      <c r="AU228" s="14" t="s">
        <v>81</v>
      </c>
    </row>
    <row r="229" spans="1:65" s="2" customFormat="1" ht="24.2" customHeight="1">
      <c r="A229" s="31"/>
      <c r="B229" s="32"/>
      <c r="C229" s="193" t="s">
        <v>402</v>
      </c>
      <c r="D229" s="193" t="s">
        <v>169</v>
      </c>
      <c r="E229" s="194" t="s">
        <v>999</v>
      </c>
      <c r="F229" s="195" t="s">
        <v>1000</v>
      </c>
      <c r="G229" s="196" t="s">
        <v>202</v>
      </c>
      <c r="H229" s="197">
        <v>1</v>
      </c>
      <c r="I229" s="198"/>
      <c r="J229" s="198"/>
      <c r="K229" s="199">
        <f>ROUND(P229*H229,2)</f>
        <v>0</v>
      </c>
      <c r="L229" s="200"/>
      <c r="M229" s="36"/>
      <c r="N229" s="201" t="s">
        <v>1</v>
      </c>
      <c r="O229" s="202" t="s">
        <v>37</v>
      </c>
      <c r="P229" s="203">
        <f>I229+J229</f>
        <v>0</v>
      </c>
      <c r="Q229" s="203">
        <f>ROUND(I229*H229,2)</f>
        <v>0</v>
      </c>
      <c r="R229" s="203">
        <f>ROUND(J229*H229,2)</f>
        <v>0</v>
      </c>
      <c r="S229" s="68"/>
      <c r="T229" s="204">
        <f>S229*H229</f>
        <v>0</v>
      </c>
      <c r="U229" s="204">
        <v>0</v>
      </c>
      <c r="V229" s="204">
        <f>U229*H229</f>
        <v>0</v>
      </c>
      <c r="W229" s="204">
        <v>0</v>
      </c>
      <c r="X229" s="205">
        <f>W229*H229</f>
        <v>0</v>
      </c>
      <c r="Y229" s="31"/>
      <c r="Z229" s="31"/>
      <c r="AA229" s="31"/>
      <c r="AB229" s="31"/>
      <c r="AC229" s="31"/>
      <c r="AD229" s="31"/>
      <c r="AE229" s="31"/>
      <c r="AR229" s="206" t="s">
        <v>81</v>
      </c>
      <c r="AT229" s="206" t="s">
        <v>169</v>
      </c>
      <c r="AU229" s="206" t="s">
        <v>81</v>
      </c>
      <c r="AY229" s="14" t="s">
        <v>167</v>
      </c>
      <c r="BE229" s="207">
        <f>IF(O229="základní",K229,0)</f>
        <v>0</v>
      </c>
      <c r="BF229" s="207">
        <f>IF(O229="snížená",K229,0)</f>
        <v>0</v>
      </c>
      <c r="BG229" s="207">
        <f>IF(O229="zákl. přenesená",K229,0)</f>
        <v>0</v>
      </c>
      <c r="BH229" s="207">
        <f>IF(O229="sníž. přenesená",K229,0)</f>
        <v>0</v>
      </c>
      <c r="BI229" s="207">
        <f>IF(O229="nulová",K229,0)</f>
        <v>0</v>
      </c>
      <c r="BJ229" s="14" t="s">
        <v>81</v>
      </c>
      <c r="BK229" s="207">
        <f>ROUND(P229*H229,2)</f>
        <v>0</v>
      </c>
      <c r="BL229" s="14" t="s">
        <v>81</v>
      </c>
      <c r="BM229" s="206" t="s">
        <v>1001</v>
      </c>
    </row>
    <row r="230" spans="1:65" s="2" customFormat="1" ht="19.5">
      <c r="A230" s="31"/>
      <c r="B230" s="32"/>
      <c r="C230" s="33"/>
      <c r="D230" s="208" t="s">
        <v>174</v>
      </c>
      <c r="E230" s="33"/>
      <c r="F230" s="209" t="s">
        <v>1000</v>
      </c>
      <c r="G230" s="33"/>
      <c r="H230" s="33"/>
      <c r="I230" s="210"/>
      <c r="J230" s="210"/>
      <c r="K230" s="33"/>
      <c r="L230" s="33"/>
      <c r="M230" s="36"/>
      <c r="N230" s="211"/>
      <c r="O230" s="212"/>
      <c r="P230" s="68"/>
      <c r="Q230" s="68"/>
      <c r="R230" s="68"/>
      <c r="S230" s="68"/>
      <c r="T230" s="68"/>
      <c r="U230" s="68"/>
      <c r="V230" s="68"/>
      <c r="W230" s="68"/>
      <c r="X230" s="69"/>
      <c r="Y230" s="31"/>
      <c r="Z230" s="31"/>
      <c r="AA230" s="31"/>
      <c r="AB230" s="31"/>
      <c r="AC230" s="31"/>
      <c r="AD230" s="31"/>
      <c r="AE230" s="31"/>
      <c r="AT230" s="14" t="s">
        <v>174</v>
      </c>
      <c r="AU230" s="14" t="s">
        <v>81</v>
      </c>
    </row>
    <row r="231" spans="1:65" s="2" customFormat="1" ht="24.2" customHeight="1">
      <c r="A231" s="31"/>
      <c r="B231" s="32"/>
      <c r="C231" s="193" t="s">
        <v>407</v>
      </c>
      <c r="D231" s="193" t="s">
        <v>169</v>
      </c>
      <c r="E231" s="194" t="s">
        <v>1002</v>
      </c>
      <c r="F231" s="195" t="s">
        <v>1003</v>
      </c>
      <c r="G231" s="196" t="s">
        <v>202</v>
      </c>
      <c r="H231" s="197">
        <v>1</v>
      </c>
      <c r="I231" s="198"/>
      <c r="J231" s="198"/>
      <c r="K231" s="199">
        <f>ROUND(P231*H231,2)</f>
        <v>0</v>
      </c>
      <c r="L231" s="200"/>
      <c r="M231" s="36"/>
      <c r="N231" s="201" t="s">
        <v>1</v>
      </c>
      <c r="O231" s="202" t="s">
        <v>37</v>
      </c>
      <c r="P231" s="203">
        <f>I231+J231</f>
        <v>0</v>
      </c>
      <c r="Q231" s="203">
        <f>ROUND(I231*H231,2)</f>
        <v>0</v>
      </c>
      <c r="R231" s="203">
        <f>ROUND(J231*H231,2)</f>
        <v>0</v>
      </c>
      <c r="S231" s="68"/>
      <c r="T231" s="204">
        <f>S231*H231</f>
        <v>0</v>
      </c>
      <c r="U231" s="204">
        <v>0</v>
      </c>
      <c r="V231" s="204">
        <f>U231*H231</f>
        <v>0</v>
      </c>
      <c r="W231" s="204">
        <v>0</v>
      </c>
      <c r="X231" s="205">
        <f>W231*H231</f>
        <v>0</v>
      </c>
      <c r="Y231" s="31"/>
      <c r="Z231" s="31"/>
      <c r="AA231" s="31"/>
      <c r="AB231" s="31"/>
      <c r="AC231" s="31"/>
      <c r="AD231" s="31"/>
      <c r="AE231" s="31"/>
      <c r="AR231" s="206" t="s">
        <v>81</v>
      </c>
      <c r="AT231" s="206" t="s">
        <v>169</v>
      </c>
      <c r="AU231" s="206" t="s">
        <v>81</v>
      </c>
      <c r="AY231" s="14" t="s">
        <v>167</v>
      </c>
      <c r="BE231" s="207">
        <f>IF(O231="základní",K231,0)</f>
        <v>0</v>
      </c>
      <c r="BF231" s="207">
        <f>IF(O231="snížená",K231,0)</f>
        <v>0</v>
      </c>
      <c r="BG231" s="207">
        <f>IF(O231="zákl. přenesená",K231,0)</f>
        <v>0</v>
      </c>
      <c r="BH231" s="207">
        <f>IF(O231="sníž. přenesená",K231,0)</f>
        <v>0</v>
      </c>
      <c r="BI231" s="207">
        <f>IF(O231="nulová",K231,0)</f>
        <v>0</v>
      </c>
      <c r="BJ231" s="14" t="s">
        <v>81</v>
      </c>
      <c r="BK231" s="207">
        <f>ROUND(P231*H231,2)</f>
        <v>0</v>
      </c>
      <c r="BL231" s="14" t="s">
        <v>81</v>
      </c>
      <c r="BM231" s="206" t="s">
        <v>1004</v>
      </c>
    </row>
    <row r="232" spans="1:65" s="2" customFormat="1" ht="11.25">
      <c r="A232" s="31"/>
      <c r="B232" s="32"/>
      <c r="C232" s="33"/>
      <c r="D232" s="208" t="s">
        <v>174</v>
      </c>
      <c r="E232" s="33"/>
      <c r="F232" s="209" t="s">
        <v>1003</v>
      </c>
      <c r="G232" s="33"/>
      <c r="H232" s="33"/>
      <c r="I232" s="210"/>
      <c r="J232" s="210"/>
      <c r="K232" s="33"/>
      <c r="L232" s="33"/>
      <c r="M232" s="36"/>
      <c r="N232" s="211"/>
      <c r="O232" s="212"/>
      <c r="P232" s="68"/>
      <c r="Q232" s="68"/>
      <c r="R232" s="68"/>
      <c r="S232" s="68"/>
      <c r="T232" s="68"/>
      <c r="U232" s="68"/>
      <c r="V232" s="68"/>
      <c r="W232" s="68"/>
      <c r="X232" s="69"/>
      <c r="Y232" s="31"/>
      <c r="Z232" s="31"/>
      <c r="AA232" s="31"/>
      <c r="AB232" s="31"/>
      <c r="AC232" s="31"/>
      <c r="AD232" s="31"/>
      <c r="AE232" s="31"/>
      <c r="AT232" s="14" t="s">
        <v>174</v>
      </c>
      <c r="AU232" s="14" t="s">
        <v>81</v>
      </c>
    </row>
    <row r="233" spans="1:65" s="2" customFormat="1" ht="14.45" customHeight="1">
      <c r="A233" s="31"/>
      <c r="B233" s="32"/>
      <c r="C233" s="193" t="s">
        <v>412</v>
      </c>
      <c r="D233" s="193" t="s">
        <v>169</v>
      </c>
      <c r="E233" s="194" t="s">
        <v>671</v>
      </c>
      <c r="F233" s="195" t="s">
        <v>672</v>
      </c>
      <c r="G233" s="196" t="s">
        <v>202</v>
      </c>
      <c r="H233" s="197">
        <v>20</v>
      </c>
      <c r="I233" s="198"/>
      <c r="J233" s="198"/>
      <c r="K233" s="199">
        <f>ROUND(P233*H233,2)</f>
        <v>0</v>
      </c>
      <c r="L233" s="200"/>
      <c r="M233" s="36"/>
      <c r="N233" s="201" t="s">
        <v>1</v>
      </c>
      <c r="O233" s="202" t="s">
        <v>37</v>
      </c>
      <c r="P233" s="203">
        <f>I233+J233</f>
        <v>0</v>
      </c>
      <c r="Q233" s="203">
        <f>ROUND(I233*H233,2)</f>
        <v>0</v>
      </c>
      <c r="R233" s="203">
        <f>ROUND(J233*H233,2)</f>
        <v>0</v>
      </c>
      <c r="S233" s="68"/>
      <c r="T233" s="204">
        <f>S233*H233</f>
        <v>0</v>
      </c>
      <c r="U233" s="204">
        <v>0</v>
      </c>
      <c r="V233" s="204">
        <f>U233*H233</f>
        <v>0</v>
      </c>
      <c r="W233" s="204">
        <v>0</v>
      </c>
      <c r="X233" s="205">
        <f>W233*H233</f>
        <v>0</v>
      </c>
      <c r="Y233" s="31"/>
      <c r="Z233" s="31"/>
      <c r="AA233" s="31"/>
      <c r="AB233" s="31"/>
      <c r="AC233" s="31"/>
      <c r="AD233" s="31"/>
      <c r="AE233" s="31"/>
      <c r="AR233" s="206" t="s">
        <v>81</v>
      </c>
      <c r="AT233" s="206" t="s">
        <v>169</v>
      </c>
      <c r="AU233" s="206" t="s">
        <v>81</v>
      </c>
      <c r="AY233" s="14" t="s">
        <v>167</v>
      </c>
      <c r="BE233" s="207">
        <f>IF(O233="základní",K233,0)</f>
        <v>0</v>
      </c>
      <c r="BF233" s="207">
        <f>IF(O233="snížená",K233,0)</f>
        <v>0</v>
      </c>
      <c r="BG233" s="207">
        <f>IF(O233="zákl. přenesená",K233,0)</f>
        <v>0</v>
      </c>
      <c r="BH233" s="207">
        <f>IF(O233="sníž. přenesená",K233,0)</f>
        <v>0</v>
      </c>
      <c r="BI233" s="207">
        <f>IF(O233="nulová",K233,0)</f>
        <v>0</v>
      </c>
      <c r="BJ233" s="14" t="s">
        <v>81</v>
      </c>
      <c r="BK233" s="207">
        <f>ROUND(P233*H233,2)</f>
        <v>0</v>
      </c>
      <c r="BL233" s="14" t="s">
        <v>81</v>
      </c>
      <c r="BM233" s="206" t="s">
        <v>1005</v>
      </c>
    </row>
    <row r="234" spans="1:65" s="2" customFormat="1" ht="39">
      <c r="A234" s="31"/>
      <c r="B234" s="32"/>
      <c r="C234" s="33"/>
      <c r="D234" s="208" t="s">
        <v>174</v>
      </c>
      <c r="E234" s="33"/>
      <c r="F234" s="209" t="s">
        <v>674</v>
      </c>
      <c r="G234" s="33"/>
      <c r="H234" s="33"/>
      <c r="I234" s="210"/>
      <c r="J234" s="210"/>
      <c r="K234" s="33"/>
      <c r="L234" s="33"/>
      <c r="M234" s="36"/>
      <c r="N234" s="211"/>
      <c r="O234" s="212"/>
      <c r="P234" s="68"/>
      <c r="Q234" s="68"/>
      <c r="R234" s="68"/>
      <c r="S234" s="68"/>
      <c r="T234" s="68"/>
      <c r="U234" s="68"/>
      <c r="V234" s="68"/>
      <c r="W234" s="68"/>
      <c r="X234" s="69"/>
      <c r="Y234" s="31"/>
      <c r="Z234" s="31"/>
      <c r="AA234" s="31"/>
      <c r="AB234" s="31"/>
      <c r="AC234" s="31"/>
      <c r="AD234" s="31"/>
      <c r="AE234" s="31"/>
      <c r="AT234" s="14" t="s">
        <v>174</v>
      </c>
      <c r="AU234" s="14" t="s">
        <v>81</v>
      </c>
    </row>
    <row r="235" spans="1:65" s="2" customFormat="1" ht="14.45" customHeight="1">
      <c r="A235" s="31"/>
      <c r="B235" s="32"/>
      <c r="C235" s="193" t="s">
        <v>416</v>
      </c>
      <c r="D235" s="193" t="s">
        <v>169</v>
      </c>
      <c r="E235" s="194" t="s">
        <v>462</v>
      </c>
      <c r="F235" s="195" t="s">
        <v>463</v>
      </c>
      <c r="G235" s="196" t="s">
        <v>202</v>
      </c>
      <c r="H235" s="197">
        <v>1</v>
      </c>
      <c r="I235" s="198"/>
      <c r="J235" s="198"/>
      <c r="K235" s="199">
        <f>ROUND(P235*H235,2)</f>
        <v>0</v>
      </c>
      <c r="L235" s="200"/>
      <c r="M235" s="36"/>
      <c r="N235" s="201" t="s">
        <v>1</v>
      </c>
      <c r="O235" s="202" t="s">
        <v>37</v>
      </c>
      <c r="P235" s="203">
        <f>I235+J235</f>
        <v>0</v>
      </c>
      <c r="Q235" s="203">
        <f>ROUND(I235*H235,2)</f>
        <v>0</v>
      </c>
      <c r="R235" s="203">
        <f>ROUND(J235*H235,2)</f>
        <v>0</v>
      </c>
      <c r="S235" s="68"/>
      <c r="T235" s="204">
        <f>S235*H235</f>
        <v>0</v>
      </c>
      <c r="U235" s="204">
        <v>0</v>
      </c>
      <c r="V235" s="204">
        <f>U235*H235</f>
        <v>0</v>
      </c>
      <c r="W235" s="204">
        <v>0</v>
      </c>
      <c r="X235" s="205">
        <f>W235*H235</f>
        <v>0</v>
      </c>
      <c r="Y235" s="31"/>
      <c r="Z235" s="31"/>
      <c r="AA235" s="31"/>
      <c r="AB235" s="31"/>
      <c r="AC235" s="31"/>
      <c r="AD235" s="31"/>
      <c r="AE235" s="31"/>
      <c r="AR235" s="206" t="s">
        <v>81</v>
      </c>
      <c r="AT235" s="206" t="s">
        <v>169</v>
      </c>
      <c r="AU235" s="206" t="s">
        <v>81</v>
      </c>
      <c r="AY235" s="14" t="s">
        <v>167</v>
      </c>
      <c r="BE235" s="207">
        <f>IF(O235="základní",K235,0)</f>
        <v>0</v>
      </c>
      <c r="BF235" s="207">
        <f>IF(O235="snížená",K235,0)</f>
        <v>0</v>
      </c>
      <c r="BG235" s="207">
        <f>IF(O235="zákl. přenesená",K235,0)</f>
        <v>0</v>
      </c>
      <c r="BH235" s="207">
        <f>IF(O235="sníž. přenesená",K235,0)</f>
        <v>0</v>
      </c>
      <c r="BI235" s="207">
        <f>IF(O235="nulová",K235,0)</f>
        <v>0</v>
      </c>
      <c r="BJ235" s="14" t="s">
        <v>81</v>
      </c>
      <c r="BK235" s="207">
        <f>ROUND(P235*H235,2)</f>
        <v>0</v>
      </c>
      <c r="BL235" s="14" t="s">
        <v>81</v>
      </c>
      <c r="BM235" s="206" t="s">
        <v>1006</v>
      </c>
    </row>
    <row r="236" spans="1:65" s="2" customFormat="1" ht="29.25">
      <c r="A236" s="31"/>
      <c r="B236" s="32"/>
      <c r="C236" s="33"/>
      <c r="D236" s="208" t="s">
        <v>174</v>
      </c>
      <c r="E236" s="33"/>
      <c r="F236" s="209" t="s">
        <v>465</v>
      </c>
      <c r="G236" s="33"/>
      <c r="H236" s="33"/>
      <c r="I236" s="210"/>
      <c r="J236" s="210"/>
      <c r="K236" s="33"/>
      <c r="L236" s="33"/>
      <c r="M236" s="36"/>
      <c r="N236" s="211"/>
      <c r="O236" s="212"/>
      <c r="P236" s="68"/>
      <c r="Q236" s="68"/>
      <c r="R236" s="68"/>
      <c r="S236" s="68"/>
      <c r="T236" s="68"/>
      <c r="U236" s="68"/>
      <c r="V236" s="68"/>
      <c r="W236" s="68"/>
      <c r="X236" s="69"/>
      <c r="Y236" s="31"/>
      <c r="Z236" s="31"/>
      <c r="AA236" s="31"/>
      <c r="AB236" s="31"/>
      <c r="AC236" s="31"/>
      <c r="AD236" s="31"/>
      <c r="AE236" s="31"/>
      <c r="AT236" s="14" t="s">
        <v>174</v>
      </c>
      <c r="AU236" s="14" t="s">
        <v>81</v>
      </c>
    </row>
    <row r="237" spans="1:65" s="2" customFormat="1" ht="14.45" customHeight="1">
      <c r="A237" s="31"/>
      <c r="B237" s="32"/>
      <c r="C237" s="193" t="s">
        <v>420</v>
      </c>
      <c r="D237" s="193" t="s">
        <v>169</v>
      </c>
      <c r="E237" s="194" t="s">
        <v>676</v>
      </c>
      <c r="F237" s="195" t="s">
        <v>677</v>
      </c>
      <c r="G237" s="196" t="s">
        <v>202</v>
      </c>
      <c r="H237" s="197">
        <v>1</v>
      </c>
      <c r="I237" s="198"/>
      <c r="J237" s="198"/>
      <c r="K237" s="199">
        <f>ROUND(P237*H237,2)</f>
        <v>0</v>
      </c>
      <c r="L237" s="200"/>
      <c r="M237" s="36"/>
      <c r="N237" s="201" t="s">
        <v>1</v>
      </c>
      <c r="O237" s="202" t="s">
        <v>37</v>
      </c>
      <c r="P237" s="203">
        <f>I237+J237</f>
        <v>0</v>
      </c>
      <c r="Q237" s="203">
        <f>ROUND(I237*H237,2)</f>
        <v>0</v>
      </c>
      <c r="R237" s="203">
        <f>ROUND(J237*H237,2)</f>
        <v>0</v>
      </c>
      <c r="S237" s="68"/>
      <c r="T237" s="204">
        <f>S237*H237</f>
        <v>0</v>
      </c>
      <c r="U237" s="204">
        <v>0</v>
      </c>
      <c r="V237" s="204">
        <f>U237*H237</f>
        <v>0</v>
      </c>
      <c r="W237" s="204">
        <v>0</v>
      </c>
      <c r="X237" s="205">
        <f>W237*H237</f>
        <v>0</v>
      </c>
      <c r="Y237" s="31"/>
      <c r="Z237" s="31"/>
      <c r="AA237" s="31"/>
      <c r="AB237" s="31"/>
      <c r="AC237" s="31"/>
      <c r="AD237" s="31"/>
      <c r="AE237" s="31"/>
      <c r="AR237" s="206" t="s">
        <v>81</v>
      </c>
      <c r="AT237" s="206" t="s">
        <v>169</v>
      </c>
      <c r="AU237" s="206" t="s">
        <v>81</v>
      </c>
      <c r="AY237" s="14" t="s">
        <v>167</v>
      </c>
      <c r="BE237" s="207">
        <f>IF(O237="základní",K237,0)</f>
        <v>0</v>
      </c>
      <c r="BF237" s="207">
        <f>IF(O237="snížená",K237,0)</f>
        <v>0</v>
      </c>
      <c r="BG237" s="207">
        <f>IF(O237="zákl. přenesená",K237,0)</f>
        <v>0</v>
      </c>
      <c r="BH237" s="207">
        <f>IF(O237="sníž. přenesená",K237,0)</f>
        <v>0</v>
      </c>
      <c r="BI237" s="207">
        <f>IF(O237="nulová",K237,0)</f>
        <v>0</v>
      </c>
      <c r="BJ237" s="14" t="s">
        <v>81</v>
      </c>
      <c r="BK237" s="207">
        <f>ROUND(P237*H237,2)</f>
        <v>0</v>
      </c>
      <c r="BL237" s="14" t="s">
        <v>81</v>
      </c>
      <c r="BM237" s="206" t="s">
        <v>1007</v>
      </c>
    </row>
    <row r="238" spans="1:65" s="2" customFormat="1" ht="68.25">
      <c r="A238" s="31"/>
      <c r="B238" s="32"/>
      <c r="C238" s="33"/>
      <c r="D238" s="208" t="s">
        <v>174</v>
      </c>
      <c r="E238" s="33"/>
      <c r="F238" s="209" t="s">
        <v>679</v>
      </c>
      <c r="G238" s="33"/>
      <c r="H238" s="33"/>
      <c r="I238" s="210"/>
      <c r="J238" s="210"/>
      <c r="K238" s="33"/>
      <c r="L238" s="33"/>
      <c r="M238" s="36"/>
      <c r="N238" s="211"/>
      <c r="O238" s="212"/>
      <c r="P238" s="68"/>
      <c r="Q238" s="68"/>
      <c r="R238" s="68"/>
      <c r="S238" s="68"/>
      <c r="T238" s="68"/>
      <c r="U238" s="68"/>
      <c r="V238" s="68"/>
      <c r="W238" s="68"/>
      <c r="X238" s="69"/>
      <c r="Y238" s="31"/>
      <c r="Z238" s="31"/>
      <c r="AA238" s="31"/>
      <c r="AB238" s="31"/>
      <c r="AC238" s="31"/>
      <c r="AD238" s="31"/>
      <c r="AE238" s="31"/>
      <c r="AT238" s="14" t="s">
        <v>174</v>
      </c>
      <c r="AU238" s="14" t="s">
        <v>81</v>
      </c>
    </row>
    <row r="239" spans="1:65" s="2" customFormat="1" ht="24.2" customHeight="1">
      <c r="A239" s="31"/>
      <c r="B239" s="32"/>
      <c r="C239" s="193" t="s">
        <v>424</v>
      </c>
      <c r="D239" s="193" t="s">
        <v>169</v>
      </c>
      <c r="E239" s="194" t="s">
        <v>684</v>
      </c>
      <c r="F239" s="195" t="s">
        <v>685</v>
      </c>
      <c r="G239" s="196" t="s">
        <v>202</v>
      </c>
      <c r="H239" s="197">
        <v>1</v>
      </c>
      <c r="I239" s="198"/>
      <c r="J239" s="198"/>
      <c r="K239" s="199">
        <f>ROUND(P239*H239,2)</f>
        <v>0</v>
      </c>
      <c r="L239" s="200"/>
      <c r="M239" s="36"/>
      <c r="N239" s="201" t="s">
        <v>1</v>
      </c>
      <c r="O239" s="202" t="s">
        <v>37</v>
      </c>
      <c r="P239" s="203">
        <f>I239+J239</f>
        <v>0</v>
      </c>
      <c r="Q239" s="203">
        <f>ROUND(I239*H239,2)</f>
        <v>0</v>
      </c>
      <c r="R239" s="203">
        <f>ROUND(J239*H239,2)</f>
        <v>0</v>
      </c>
      <c r="S239" s="68"/>
      <c r="T239" s="204">
        <f>S239*H239</f>
        <v>0</v>
      </c>
      <c r="U239" s="204">
        <v>0</v>
      </c>
      <c r="V239" s="204">
        <f>U239*H239</f>
        <v>0</v>
      </c>
      <c r="W239" s="204">
        <v>0</v>
      </c>
      <c r="X239" s="205">
        <f>W239*H239</f>
        <v>0</v>
      </c>
      <c r="Y239" s="31"/>
      <c r="Z239" s="31"/>
      <c r="AA239" s="31"/>
      <c r="AB239" s="31"/>
      <c r="AC239" s="31"/>
      <c r="AD239" s="31"/>
      <c r="AE239" s="31"/>
      <c r="AR239" s="206" t="s">
        <v>81</v>
      </c>
      <c r="AT239" s="206" t="s">
        <v>169</v>
      </c>
      <c r="AU239" s="206" t="s">
        <v>81</v>
      </c>
      <c r="AY239" s="14" t="s">
        <v>167</v>
      </c>
      <c r="BE239" s="207">
        <f>IF(O239="základní",K239,0)</f>
        <v>0</v>
      </c>
      <c r="BF239" s="207">
        <f>IF(O239="snížená",K239,0)</f>
        <v>0</v>
      </c>
      <c r="BG239" s="207">
        <f>IF(O239="zákl. přenesená",K239,0)</f>
        <v>0</v>
      </c>
      <c r="BH239" s="207">
        <f>IF(O239="sníž. přenesená",K239,0)</f>
        <v>0</v>
      </c>
      <c r="BI239" s="207">
        <f>IF(O239="nulová",K239,0)</f>
        <v>0</v>
      </c>
      <c r="BJ239" s="14" t="s">
        <v>81</v>
      </c>
      <c r="BK239" s="207">
        <f>ROUND(P239*H239,2)</f>
        <v>0</v>
      </c>
      <c r="BL239" s="14" t="s">
        <v>81</v>
      </c>
      <c r="BM239" s="206" t="s">
        <v>1008</v>
      </c>
    </row>
    <row r="240" spans="1:65" s="2" customFormat="1" ht="29.25">
      <c r="A240" s="31"/>
      <c r="B240" s="32"/>
      <c r="C240" s="33"/>
      <c r="D240" s="208" t="s">
        <v>174</v>
      </c>
      <c r="E240" s="33"/>
      <c r="F240" s="209" t="s">
        <v>687</v>
      </c>
      <c r="G240" s="33"/>
      <c r="H240" s="33"/>
      <c r="I240" s="210"/>
      <c r="J240" s="210"/>
      <c r="K240" s="33"/>
      <c r="L240" s="33"/>
      <c r="M240" s="36"/>
      <c r="N240" s="211"/>
      <c r="O240" s="212"/>
      <c r="P240" s="68"/>
      <c r="Q240" s="68"/>
      <c r="R240" s="68"/>
      <c r="S240" s="68"/>
      <c r="T240" s="68"/>
      <c r="U240" s="68"/>
      <c r="V240" s="68"/>
      <c r="W240" s="68"/>
      <c r="X240" s="69"/>
      <c r="Y240" s="31"/>
      <c r="Z240" s="31"/>
      <c r="AA240" s="31"/>
      <c r="AB240" s="31"/>
      <c r="AC240" s="31"/>
      <c r="AD240" s="31"/>
      <c r="AE240" s="31"/>
      <c r="AT240" s="14" t="s">
        <v>174</v>
      </c>
      <c r="AU240" s="14" t="s">
        <v>81</v>
      </c>
    </row>
    <row r="241" spans="1:65" s="2" customFormat="1" ht="14.45" customHeight="1">
      <c r="A241" s="31"/>
      <c r="B241" s="32"/>
      <c r="C241" s="193" t="s">
        <v>428</v>
      </c>
      <c r="D241" s="193" t="s">
        <v>169</v>
      </c>
      <c r="E241" s="194" t="s">
        <v>688</v>
      </c>
      <c r="F241" s="195" t="s">
        <v>689</v>
      </c>
      <c r="G241" s="196" t="s">
        <v>202</v>
      </c>
      <c r="H241" s="197">
        <v>1</v>
      </c>
      <c r="I241" s="198"/>
      <c r="J241" s="198"/>
      <c r="K241" s="199">
        <f>ROUND(P241*H241,2)</f>
        <v>0</v>
      </c>
      <c r="L241" s="200"/>
      <c r="M241" s="36"/>
      <c r="N241" s="201" t="s">
        <v>1</v>
      </c>
      <c r="O241" s="202" t="s">
        <v>37</v>
      </c>
      <c r="P241" s="203">
        <f>I241+J241</f>
        <v>0</v>
      </c>
      <c r="Q241" s="203">
        <f>ROUND(I241*H241,2)</f>
        <v>0</v>
      </c>
      <c r="R241" s="203">
        <f>ROUND(J241*H241,2)</f>
        <v>0</v>
      </c>
      <c r="S241" s="68"/>
      <c r="T241" s="204">
        <f>S241*H241</f>
        <v>0</v>
      </c>
      <c r="U241" s="204">
        <v>0</v>
      </c>
      <c r="V241" s="204">
        <f>U241*H241</f>
        <v>0</v>
      </c>
      <c r="W241" s="204">
        <v>0</v>
      </c>
      <c r="X241" s="205">
        <f>W241*H241</f>
        <v>0</v>
      </c>
      <c r="Y241" s="31"/>
      <c r="Z241" s="31"/>
      <c r="AA241" s="31"/>
      <c r="AB241" s="31"/>
      <c r="AC241" s="31"/>
      <c r="AD241" s="31"/>
      <c r="AE241" s="31"/>
      <c r="AR241" s="206" t="s">
        <v>81</v>
      </c>
      <c r="AT241" s="206" t="s">
        <v>169</v>
      </c>
      <c r="AU241" s="206" t="s">
        <v>81</v>
      </c>
      <c r="AY241" s="14" t="s">
        <v>167</v>
      </c>
      <c r="BE241" s="207">
        <f>IF(O241="základní",K241,0)</f>
        <v>0</v>
      </c>
      <c r="BF241" s="207">
        <f>IF(O241="snížená",K241,0)</f>
        <v>0</v>
      </c>
      <c r="BG241" s="207">
        <f>IF(O241="zákl. přenesená",K241,0)</f>
        <v>0</v>
      </c>
      <c r="BH241" s="207">
        <f>IF(O241="sníž. přenesená",K241,0)</f>
        <v>0</v>
      </c>
      <c r="BI241" s="207">
        <f>IF(O241="nulová",K241,0)</f>
        <v>0</v>
      </c>
      <c r="BJ241" s="14" t="s">
        <v>81</v>
      </c>
      <c r="BK241" s="207">
        <f>ROUND(P241*H241,2)</f>
        <v>0</v>
      </c>
      <c r="BL241" s="14" t="s">
        <v>81</v>
      </c>
      <c r="BM241" s="206" t="s">
        <v>1009</v>
      </c>
    </row>
    <row r="242" spans="1:65" s="2" customFormat="1" ht="29.25">
      <c r="A242" s="31"/>
      <c r="B242" s="32"/>
      <c r="C242" s="33"/>
      <c r="D242" s="208" t="s">
        <v>174</v>
      </c>
      <c r="E242" s="33"/>
      <c r="F242" s="209" t="s">
        <v>691</v>
      </c>
      <c r="G242" s="33"/>
      <c r="H242" s="33"/>
      <c r="I242" s="210"/>
      <c r="J242" s="210"/>
      <c r="K242" s="33"/>
      <c r="L242" s="33"/>
      <c r="M242" s="36"/>
      <c r="N242" s="211"/>
      <c r="O242" s="212"/>
      <c r="P242" s="68"/>
      <c r="Q242" s="68"/>
      <c r="R242" s="68"/>
      <c r="S242" s="68"/>
      <c r="T242" s="68"/>
      <c r="U242" s="68"/>
      <c r="V242" s="68"/>
      <c r="W242" s="68"/>
      <c r="X242" s="69"/>
      <c r="Y242" s="31"/>
      <c r="Z242" s="31"/>
      <c r="AA242" s="31"/>
      <c r="AB242" s="31"/>
      <c r="AC242" s="31"/>
      <c r="AD242" s="31"/>
      <c r="AE242" s="31"/>
      <c r="AT242" s="14" t="s">
        <v>174</v>
      </c>
      <c r="AU242" s="14" t="s">
        <v>81</v>
      </c>
    </row>
    <row r="243" spans="1:65" s="2" customFormat="1" ht="14.45" customHeight="1">
      <c r="A243" s="31"/>
      <c r="B243" s="32"/>
      <c r="C243" s="193" t="s">
        <v>432</v>
      </c>
      <c r="D243" s="193" t="s">
        <v>169</v>
      </c>
      <c r="E243" s="194" t="s">
        <v>692</v>
      </c>
      <c r="F243" s="195" t="s">
        <v>693</v>
      </c>
      <c r="G243" s="196" t="s">
        <v>202</v>
      </c>
      <c r="H243" s="197">
        <v>1</v>
      </c>
      <c r="I243" s="198"/>
      <c r="J243" s="198"/>
      <c r="K243" s="199">
        <f>ROUND(P243*H243,2)</f>
        <v>0</v>
      </c>
      <c r="L243" s="200"/>
      <c r="M243" s="36"/>
      <c r="N243" s="201" t="s">
        <v>1</v>
      </c>
      <c r="O243" s="202" t="s">
        <v>37</v>
      </c>
      <c r="P243" s="203">
        <f>I243+J243</f>
        <v>0</v>
      </c>
      <c r="Q243" s="203">
        <f>ROUND(I243*H243,2)</f>
        <v>0</v>
      </c>
      <c r="R243" s="203">
        <f>ROUND(J243*H243,2)</f>
        <v>0</v>
      </c>
      <c r="S243" s="68"/>
      <c r="T243" s="204">
        <f>S243*H243</f>
        <v>0</v>
      </c>
      <c r="U243" s="204">
        <v>0</v>
      </c>
      <c r="V243" s="204">
        <f>U243*H243</f>
        <v>0</v>
      </c>
      <c r="W243" s="204">
        <v>0</v>
      </c>
      <c r="X243" s="205">
        <f>W243*H243</f>
        <v>0</v>
      </c>
      <c r="Y243" s="31"/>
      <c r="Z243" s="31"/>
      <c r="AA243" s="31"/>
      <c r="AB243" s="31"/>
      <c r="AC243" s="31"/>
      <c r="AD243" s="31"/>
      <c r="AE243" s="31"/>
      <c r="AR243" s="206" t="s">
        <v>81</v>
      </c>
      <c r="AT243" s="206" t="s">
        <v>169</v>
      </c>
      <c r="AU243" s="206" t="s">
        <v>81</v>
      </c>
      <c r="AY243" s="14" t="s">
        <v>167</v>
      </c>
      <c r="BE243" s="207">
        <f>IF(O243="základní",K243,0)</f>
        <v>0</v>
      </c>
      <c r="BF243" s="207">
        <f>IF(O243="snížená",K243,0)</f>
        <v>0</v>
      </c>
      <c r="BG243" s="207">
        <f>IF(O243="zákl. přenesená",K243,0)</f>
        <v>0</v>
      </c>
      <c r="BH243" s="207">
        <f>IF(O243="sníž. přenesená",K243,0)</f>
        <v>0</v>
      </c>
      <c r="BI243" s="207">
        <f>IF(O243="nulová",K243,0)</f>
        <v>0</v>
      </c>
      <c r="BJ243" s="14" t="s">
        <v>81</v>
      </c>
      <c r="BK243" s="207">
        <f>ROUND(P243*H243,2)</f>
        <v>0</v>
      </c>
      <c r="BL243" s="14" t="s">
        <v>81</v>
      </c>
      <c r="BM243" s="206" t="s">
        <v>1010</v>
      </c>
    </row>
    <row r="244" spans="1:65" s="2" customFormat="1" ht="11.25">
      <c r="A244" s="31"/>
      <c r="B244" s="32"/>
      <c r="C244" s="33"/>
      <c r="D244" s="208" t="s">
        <v>174</v>
      </c>
      <c r="E244" s="33"/>
      <c r="F244" s="209" t="s">
        <v>693</v>
      </c>
      <c r="G244" s="33"/>
      <c r="H244" s="33"/>
      <c r="I244" s="210"/>
      <c r="J244" s="210"/>
      <c r="K244" s="33"/>
      <c r="L244" s="33"/>
      <c r="M244" s="36"/>
      <c r="N244" s="211"/>
      <c r="O244" s="212"/>
      <c r="P244" s="68"/>
      <c r="Q244" s="68"/>
      <c r="R244" s="68"/>
      <c r="S244" s="68"/>
      <c r="T244" s="68"/>
      <c r="U244" s="68"/>
      <c r="V244" s="68"/>
      <c r="W244" s="68"/>
      <c r="X244" s="69"/>
      <c r="Y244" s="31"/>
      <c r="Z244" s="31"/>
      <c r="AA244" s="31"/>
      <c r="AB244" s="31"/>
      <c r="AC244" s="31"/>
      <c r="AD244" s="31"/>
      <c r="AE244" s="31"/>
      <c r="AT244" s="14" t="s">
        <v>174</v>
      </c>
      <c r="AU244" s="14" t="s">
        <v>81</v>
      </c>
    </row>
    <row r="245" spans="1:65" s="2" customFormat="1" ht="14.45" customHeight="1">
      <c r="A245" s="31"/>
      <c r="B245" s="32"/>
      <c r="C245" s="193" t="s">
        <v>436</v>
      </c>
      <c r="D245" s="193" t="s">
        <v>169</v>
      </c>
      <c r="E245" s="194" t="s">
        <v>695</v>
      </c>
      <c r="F245" s="195" t="s">
        <v>696</v>
      </c>
      <c r="G245" s="196" t="s">
        <v>202</v>
      </c>
      <c r="H245" s="197">
        <v>8</v>
      </c>
      <c r="I245" s="198"/>
      <c r="J245" s="198"/>
      <c r="K245" s="199">
        <f>ROUND(P245*H245,2)</f>
        <v>0</v>
      </c>
      <c r="L245" s="200"/>
      <c r="M245" s="36"/>
      <c r="N245" s="201" t="s">
        <v>1</v>
      </c>
      <c r="O245" s="202" t="s">
        <v>37</v>
      </c>
      <c r="P245" s="203">
        <f>I245+J245</f>
        <v>0</v>
      </c>
      <c r="Q245" s="203">
        <f>ROUND(I245*H245,2)</f>
        <v>0</v>
      </c>
      <c r="R245" s="203">
        <f>ROUND(J245*H245,2)</f>
        <v>0</v>
      </c>
      <c r="S245" s="68"/>
      <c r="T245" s="204">
        <f>S245*H245</f>
        <v>0</v>
      </c>
      <c r="U245" s="204">
        <v>0</v>
      </c>
      <c r="V245" s="204">
        <f>U245*H245</f>
        <v>0</v>
      </c>
      <c r="W245" s="204">
        <v>0</v>
      </c>
      <c r="X245" s="205">
        <f>W245*H245</f>
        <v>0</v>
      </c>
      <c r="Y245" s="31"/>
      <c r="Z245" s="31"/>
      <c r="AA245" s="31"/>
      <c r="AB245" s="31"/>
      <c r="AC245" s="31"/>
      <c r="AD245" s="31"/>
      <c r="AE245" s="31"/>
      <c r="AR245" s="206" t="s">
        <v>81</v>
      </c>
      <c r="AT245" s="206" t="s">
        <v>169</v>
      </c>
      <c r="AU245" s="206" t="s">
        <v>81</v>
      </c>
      <c r="AY245" s="14" t="s">
        <v>167</v>
      </c>
      <c r="BE245" s="207">
        <f>IF(O245="základní",K245,0)</f>
        <v>0</v>
      </c>
      <c r="BF245" s="207">
        <f>IF(O245="snížená",K245,0)</f>
        <v>0</v>
      </c>
      <c r="BG245" s="207">
        <f>IF(O245="zákl. přenesená",K245,0)</f>
        <v>0</v>
      </c>
      <c r="BH245" s="207">
        <f>IF(O245="sníž. přenesená",K245,0)</f>
        <v>0</v>
      </c>
      <c r="BI245" s="207">
        <f>IF(O245="nulová",K245,0)</f>
        <v>0</v>
      </c>
      <c r="BJ245" s="14" t="s">
        <v>81</v>
      </c>
      <c r="BK245" s="207">
        <f>ROUND(P245*H245,2)</f>
        <v>0</v>
      </c>
      <c r="BL245" s="14" t="s">
        <v>81</v>
      </c>
      <c r="BM245" s="206" t="s">
        <v>1011</v>
      </c>
    </row>
    <row r="246" spans="1:65" s="2" customFormat="1" ht="11.25">
      <c r="A246" s="31"/>
      <c r="B246" s="32"/>
      <c r="C246" s="33"/>
      <c r="D246" s="208" t="s">
        <v>174</v>
      </c>
      <c r="E246" s="33"/>
      <c r="F246" s="209" t="s">
        <v>696</v>
      </c>
      <c r="G246" s="33"/>
      <c r="H246" s="33"/>
      <c r="I246" s="210"/>
      <c r="J246" s="210"/>
      <c r="K246" s="33"/>
      <c r="L246" s="33"/>
      <c r="M246" s="36"/>
      <c r="N246" s="211"/>
      <c r="O246" s="212"/>
      <c r="P246" s="68"/>
      <c r="Q246" s="68"/>
      <c r="R246" s="68"/>
      <c r="S246" s="68"/>
      <c r="T246" s="68"/>
      <c r="U246" s="68"/>
      <c r="V246" s="68"/>
      <c r="W246" s="68"/>
      <c r="X246" s="69"/>
      <c r="Y246" s="31"/>
      <c r="Z246" s="31"/>
      <c r="AA246" s="31"/>
      <c r="AB246" s="31"/>
      <c r="AC246" s="31"/>
      <c r="AD246" s="31"/>
      <c r="AE246" s="31"/>
      <c r="AT246" s="14" t="s">
        <v>174</v>
      </c>
      <c r="AU246" s="14" t="s">
        <v>81</v>
      </c>
    </row>
    <row r="247" spans="1:65" s="2" customFormat="1" ht="14.45" customHeight="1">
      <c r="A247" s="31"/>
      <c r="B247" s="32"/>
      <c r="C247" s="193" t="s">
        <v>440</v>
      </c>
      <c r="D247" s="193" t="s">
        <v>169</v>
      </c>
      <c r="E247" s="194" t="s">
        <v>698</v>
      </c>
      <c r="F247" s="195" t="s">
        <v>699</v>
      </c>
      <c r="G247" s="196" t="s">
        <v>202</v>
      </c>
      <c r="H247" s="197">
        <v>800</v>
      </c>
      <c r="I247" s="198"/>
      <c r="J247" s="198"/>
      <c r="K247" s="199">
        <f>ROUND(P247*H247,2)</f>
        <v>0</v>
      </c>
      <c r="L247" s="200"/>
      <c r="M247" s="36"/>
      <c r="N247" s="201" t="s">
        <v>1</v>
      </c>
      <c r="O247" s="202" t="s">
        <v>37</v>
      </c>
      <c r="P247" s="203">
        <f>I247+J247</f>
        <v>0</v>
      </c>
      <c r="Q247" s="203">
        <f>ROUND(I247*H247,2)</f>
        <v>0</v>
      </c>
      <c r="R247" s="203">
        <f>ROUND(J247*H247,2)</f>
        <v>0</v>
      </c>
      <c r="S247" s="68"/>
      <c r="T247" s="204">
        <f>S247*H247</f>
        <v>0</v>
      </c>
      <c r="U247" s="204">
        <v>0</v>
      </c>
      <c r="V247" s="204">
        <f>U247*H247</f>
        <v>0</v>
      </c>
      <c r="W247" s="204">
        <v>0</v>
      </c>
      <c r="X247" s="205">
        <f>W247*H247</f>
        <v>0</v>
      </c>
      <c r="Y247" s="31"/>
      <c r="Z247" s="31"/>
      <c r="AA247" s="31"/>
      <c r="AB247" s="31"/>
      <c r="AC247" s="31"/>
      <c r="AD247" s="31"/>
      <c r="AE247" s="31"/>
      <c r="AR247" s="206" t="s">
        <v>81</v>
      </c>
      <c r="AT247" s="206" t="s">
        <v>169</v>
      </c>
      <c r="AU247" s="206" t="s">
        <v>81</v>
      </c>
      <c r="AY247" s="14" t="s">
        <v>167</v>
      </c>
      <c r="BE247" s="207">
        <f>IF(O247="základní",K247,0)</f>
        <v>0</v>
      </c>
      <c r="BF247" s="207">
        <f>IF(O247="snížená",K247,0)</f>
        <v>0</v>
      </c>
      <c r="BG247" s="207">
        <f>IF(O247="zákl. přenesená",K247,0)</f>
        <v>0</v>
      </c>
      <c r="BH247" s="207">
        <f>IF(O247="sníž. přenesená",K247,0)</f>
        <v>0</v>
      </c>
      <c r="BI247" s="207">
        <f>IF(O247="nulová",K247,0)</f>
        <v>0</v>
      </c>
      <c r="BJ247" s="14" t="s">
        <v>81</v>
      </c>
      <c r="BK247" s="207">
        <f>ROUND(P247*H247,2)</f>
        <v>0</v>
      </c>
      <c r="BL247" s="14" t="s">
        <v>81</v>
      </c>
      <c r="BM247" s="206" t="s">
        <v>1012</v>
      </c>
    </row>
    <row r="248" spans="1:65" s="2" customFormat="1" ht="19.5">
      <c r="A248" s="31"/>
      <c r="B248" s="32"/>
      <c r="C248" s="33"/>
      <c r="D248" s="208" t="s">
        <v>174</v>
      </c>
      <c r="E248" s="33"/>
      <c r="F248" s="209" t="s">
        <v>701</v>
      </c>
      <c r="G248" s="33"/>
      <c r="H248" s="33"/>
      <c r="I248" s="210"/>
      <c r="J248" s="210"/>
      <c r="K248" s="33"/>
      <c r="L248" s="33"/>
      <c r="M248" s="36"/>
      <c r="N248" s="211"/>
      <c r="O248" s="212"/>
      <c r="P248" s="68"/>
      <c r="Q248" s="68"/>
      <c r="R248" s="68"/>
      <c r="S248" s="68"/>
      <c r="T248" s="68"/>
      <c r="U248" s="68"/>
      <c r="V248" s="68"/>
      <c r="W248" s="68"/>
      <c r="X248" s="69"/>
      <c r="Y248" s="31"/>
      <c r="Z248" s="31"/>
      <c r="AA248" s="31"/>
      <c r="AB248" s="31"/>
      <c r="AC248" s="31"/>
      <c r="AD248" s="31"/>
      <c r="AE248" s="31"/>
      <c r="AT248" s="14" t="s">
        <v>174</v>
      </c>
      <c r="AU248" s="14" t="s">
        <v>81</v>
      </c>
    </row>
    <row r="249" spans="1:65" s="2" customFormat="1" ht="14.45" customHeight="1">
      <c r="A249" s="31"/>
      <c r="B249" s="32"/>
      <c r="C249" s="193" t="s">
        <v>444</v>
      </c>
      <c r="D249" s="193" t="s">
        <v>169</v>
      </c>
      <c r="E249" s="194" t="s">
        <v>702</v>
      </c>
      <c r="F249" s="195" t="s">
        <v>703</v>
      </c>
      <c r="G249" s="196" t="s">
        <v>202</v>
      </c>
      <c r="H249" s="197">
        <v>23</v>
      </c>
      <c r="I249" s="198"/>
      <c r="J249" s="198"/>
      <c r="K249" s="199">
        <f>ROUND(P249*H249,2)</f>
        <v>0</v>
      </c>
      <c r="L249" s="200"/>
      <c r="M249" s="36"/>
      <c r="N249" s="201" t="s">
        <v>1</v>
      </c>
      <c r="O249" s="202" t="s">
        <v>37</v>
      </c>
      <c r="P249" s="203">
        <f>I249+J249</f>
        <v>0</v>
      </c>
      <c r="Q249" s="203">
        <f>ROUND(I249*H249,2)</f>
        <v>0</v>
      </c>
      <c r="R249" s="203">
        <f>ROUND(J249*H249,2)</f>
        <v>0</v>
      </c>
      <c r="S249" s="68"/>
      <c r="T249" s="204">
        <f>S249*H249</f>
        <v>0</v>
      </c>
      <c r="U249" s="204">
        <v>0</v>
      </c>
      <c r="V249" s="204">
        <f>U249*H249</f>
        <v>0</v>
      </c>
      <c r="W249" s="204">
        <v>0</v>
      </c>
      <c r="X249" s="205">
        <f>W249*H249</f>
        <v>0</v>
      </c>
      <c r="Y249" s="31"/>
      <c r="Z249" s="31"/>
      <c r="AA249" s="31"/>
      <c r="AB249" s="31"/>
      <c r="AC249" s="31"/>
      <c r="AD249" s="31"/>
      <c r="AE249" s="31"/>
      <c r="AR249" s="206" t="s">
        <v>81</v>
      </c>
      <c r="AT249" s="206" t="s">
        <v>169</v>
      </c>
      <c r="AU249" s="206" t="s">
        <v>81</v>
      </c>
      <c r="AY249" s="14" t="s">
        <v>167</v>
      </c>
      <c r="BE249" s="207">
        <f>IF(O249="základní",K249,0)</f>
        <v>0</v>
      </c>
      <c r="BF249" s="207">
        <f>IF(O249="snížená",K249,0)</f>
        <v>0</v>
      </c>
      <c r="BG249" s="207">
        <f>IF(O249="zákl. přenesená",K249,0)</f>
        <v>0</v>
      </c>
      <c r="BH249" s="207">
        <f>IF(O249="sníž. přenesená",K249,0)</f>
        <v>0</v>
      </c>
      <c r="BI249" s="207">
        <f>IF(O249="nulová",K249,0)</f>
        <v>0</v>
      </c>
      <c r="BJ249" s="14" t="s">
        <v>81</v>
      </c>
      <c r="BK249" s="207">
        <f>ROUND(P249*H249,2)</f>
        <v>0</v>
      </c>
      <c r="BL249" s="14" t="s">
        <v>81</v>
      </c>
      <c r="BM249" s="206" t="s">
        <v>1013</v>
      </c>
    </row>
    <row r="250" spans="1:65" s="2" customFormat="1" ht="19.5">
      <c r="A250" s="31"/>
      <c r="B250" s="32"/>
      <c r="C250" s="33"/>
      <c r="D250" s="208" t="s">
        <v>174</v>
      </c>
      <c r="E250" s="33"/>
      <c r="F250" s="209" t="s">
        <v>705</v>
      </c>
      <c r="G250" s="33"/>
      <c r="H250" s="33"/>
      <c r="I250" s="210"/>
      <c r="J250" s="210"/>
      <c r="K250" s="33"/>
      <c r="L250" s="33"/>
      <c r="M250" s="36"/>
      <c r="N250" s="211"/>
      <c r="O250" s="212"/>
      <c r="P250" s="68"/>
      <c r="Q250" s="68"/>
      <c r="R250" s="68"/>
      <c r="S250" s="68"/>
      <c r="T250" s="68"/>
      <c r="U250" s="68"/>
      <c r="V250" s="68"/>
      <c r="W250" s="68"/>
      <c r="X250" s="69"/>
      <c r="Y250" s="31"/>
      <c r="Z250" s="31"/>
      <c r="AA250" s="31"/>
      <c r="AB250" s="31"/>
      <c r="AC250" s="31"/>
      <c r="AD250" s="31"/>
      <c r="AE250" s="31"/>
      <c r="AT250" s="14" t="s">
        <v>174</v>
      </c>
      <c r="AU250" s="14" t="s">
        <v>81</v>
      </c>
    </row>
    <row r="251" spans="1:65" s="2" customFormat="1" ht="14.45" customHeight="1">
      <c r="A251" s="31"/>
      <c r="B251" s="32"/>
      <c r="C251" s="193" t="s">
        <v>448</v>
      </c>
      <c r="D251" s="193" t="s">
        <v>169</v>
      </c>
      <c r="E251" s="194" t="s">
        <v>706</v>
      </c>
      <c r="F251" s="195" t="s">
        <v>707</v>
      </c>
      <c r="G251" s="196" t="s">
        <v>202</v>
      </c>
      <c r="H251" s="197">
        <v>45</v>
      </c>
      <c r="I251" s="198"/>
      <c r="J251" s="198"/>
      <c r="K251" s="199">
        <f>ROUND(P251*H251,2)</f>
        <v>0</v>
      </c>
      <c r="L251" s="200"/>
      <c r="M251" s="36"/>
      <c r="N251" s="201" t="s">
        <v>1</v>
      </c>
      <c r="O251" s="202" t="s">
        <v>37</v>
      </c>
      <c r="P251" s="203">
        <f>I251+J251</f>
        <v>0</v>
      </c>
      <c r="Q251" s="203">
        <f>ROUND(I251*H251,2)</f>
        <v>0</v>
      </c>
      <c r="R251" s="203">
        <f>ROUND(J251*H251,2)</f>
        <v>0</v>
      </c>
      <c r="S251" s="68"/>
      <c r="T251" s="204">
        <f>S251*H251</f>
        <v>0</v>
      </c>
      <c r="U251" s="204">
        <v>0</v>
      </c>
      <c r="V251" s="204">
        <f>U251*H251</f>
        <v>0</v>
      </c>
      <c r="W251" s="204">
        <v>0</v>
      </c>
      <c r="X251" s="205">
        <f>W251*H251</f>
        <v>0</v>
      </c>
      <c r="Y251" s="31"/>
      <c r="Z251" s="31"/>
      <c r="AA251" s="31"/>
      <c r="AB251" s="31"/>
      <c r="AC251" s="31"/>
      <c r="AD251" s="31"/>
      <c r="AE251" s="31"/>
      <c r="AR251" s="206" t="s">
        <v>81</v>
      </c>
      <c r="AT251" s="206" t="s">
        <v>169</v>
      </c>
      <c r="AU251" s="206" t="s">
        <v>81</v>
      </c>
      <c r="AY251" s="14" t="s">
        <v>167</v>
      </c>
      <c r="BE251" s="207">
        <f>IF(O251="základní",K251,0)</f>
        <v>0</v>
      </c>
      <c r="BF251" s="207">
        <f>IF(O251="snížená",K251,0)</f>
        <v>0</v>
      </c>
      <c r="BG251" s="207">
        <f>IF(O251="zákl. přenesená",K251,0)</f>
        <v>0</v>
      </c>
      <c r="BH251" s="207">
        <f>IF(O251="sníž. přenesená",K251,0)</f>
        <v>0</v>
      </c>
      <c r="BI251" s="207">
        <f>IF(O251="nulová",K251,0)</f>
        <v>0</v>
      </c>
      <c r="BJ251" s="14" t="s">
        <v>81</v>
      </c>
      <c r="BK251" s="207">
        <f>ROUND(P251*H251,2)</f>
        <v>0</v>
      </c>
      <c r="BL251" s="14" t="s">
        <v>81</v>
      </c>
      <c r="BM251" s="206" t="s">
        <v>1014</v>
      </c>
    </row>
    <row r="252" spans="1:65" s="2" customFormat="1" ht="11.25">
      <c r="A252" s="31"/>
      <c r="B252" s="32"/>
      <c r="C252" s="33"/>
      <c r="D252" s="208" t="s">
        <v>174</v>
      </c>
      <c r="E252" s="33"/>
      <c r="F252" s="209" t="s">
        <v>707</v>
      </c>
      <c r="G252" s="33"/>
      <c r="H252" s="33"/>
      <c r="I252" s="210"/>
      <c r="J252" s="210"/>
      <c r="K252" s="33"/>
      <c r="L252" s="33"/>
      <c r="M252" s="36"/>
      <c r="N252" s="211"/>
      <c r="O252" s="212"/>
      <c r="P252" s="68"/>
      <c r="Q252" s="68"/>
      <c r="R252" s="68"/>
      <c r="S252" s="68"/>
      <c r="T252" s="68"/>
      <c r="U252" s="68"/>
      <c r="V252" s="68"/>
      <c r="W252" s="68"/>
      <c r="X252" s="69"/>
      <c r="Y252" s="31"/>
      <c r="Z252" s="31"/>
      <c r="AA252" s="31"/>
      <c r="AB252" s="31"/>
      <c r="AC252" s="31"/>
      <c r="AD252" s="31"/>
      <c r="AE252" s="31"/>
      <c r="AT252" s="14" t="s">
        <v>174</v>
      </c>
      <c r="AU252" s="14" t="s">
        <v>81</v>
      </c>
    </row>
    <row r="253" spans="1:65" s="2" customFormat="1" ht="14.45" customHeight="1">
      <c r="A253" s="31"/>
      <c r="B253" s="32"/>
      <c r="C253" s="193" t="s">
        <v>452</v>
      </c>
      <c r="D253" s="193" t="s">
        <v>169</v>
      </c>
      <c r="E253" s="194" t="s">
        <v>709</v>
      </c>
      <c r="F253" s="195" t="s">
        <v>710</v>
      </c>
      <c r="G253" s="196" t="s">
        <v>202</v>
      </c>
      <c r="H253" s="197">
        <v>45</v>
      </c>
      <c r="I253" s="198"/>
      <c r="J253" s="198"/>
      <c r="K253" s="199">
        <f>ROUND(P253*H253,2)</f>
        <v>0</v>
      </c>
      <c r="L253" s="200"/>
      <c r="M253" s="36"/>
      <c r="N253" s="201" t="s">
        <v>1</v>
      </c>
      <c r="O253" s="202" t="s">
        <v>37</v>
      </c>
      <c r="P253" s="203">
        <f>I253+J253</f>
        <v>0</v>
      </c>
      <c r="Q253" s="203">
        <f>ROUND(I253*H253,2)</f>
        <v>0</v>
      </c>
      <c r="R253" s="203">
        <f>ROUND(J253*H253,2)</f>
        <v>0</v>
      </c>
      <c r="S253" s="68"/>
      <c r="T253" s="204">
        <f>S253*H253</f>
        <v>0</v>
      </c>
      <c r="U253" s="204">
        <v>0</v>
      </c>
      <c r="V253" s="204">
        <f>U253*H253</f>
        <v>0</v>
      </c>
      <c r="W253" s="204">
        <v>0</v>
      </c>
      <c r="X253" s="205">
        <f>W253*H253</f>
        <v>0</v>
      </c>
      <c r="Y253" s="31"/>
      <c r="Z253" s="31"/>
      <c r="AA253" s="31"/>
      <c r="AB253" s="31"/>
      <c r="AC253" s="31"/>
      <c r="AD253" s="31"/>
      <c r="AE253" s="31"/>
      <c r="AR253" s="206" t="s">
        <v>81</v>
      </c>
      <c r="AT253" s="206" t="s">
        <v>169</v>
      </c>
      <c r="AU253" s="206" t="s">
        <v>81</v>
      </c>
      <c r="AY253" s="14" t="s">
        <v>167</v>
      </c>
      <c r="BE253" s="207">
        <f>IF(O253="základní",K253,0)</f>
        <v>0</v>
      </c>
      <c r="BF253" s="207">
        <f>IF(O253="snížená",K253,0)</f>
        <v>0</v>
      </c>
      <c r="BG253" s="207">
        <f>IF(O253="zákl. přenesená",K253,0)</f>
        <v>0</v>
      </c>
      <c r="BH253" s="207">
        <f>IF(O253="sníž. přenesená",K253,0)</f>
        <v>0</v>
      </c>
      <c r="BI253" s="207">
        <f>IF(O253="nulová",K253,0)</f>
        <v>0</v>
      </c>
      <c r="BJ253" s="14" t="s">
        <v>81</v>
      </c>
      <c r="BK253" s="207">
        <f>ROUND(P253*H253,2)</f>
        <v>0</v>
      </c>
      <c r="BL253" s="14" t="s">
        <v>81</v>
      </c>
      <c r="BM253" s="206" t="s">
        <v>1015</v>
      </c>
    </row>
    <row r="254" spans="1:65" s="2" customFormat="1" ht="11.25">
      <c r="A254" s="31"/>
      <c r="B254" s="32"/>
      <c r="C254" s="33"/>
      <c r="D254" s="208" t="s">
        <v>174</v>
      </c>
      <c r="E254" s="33"/>
      <c r="F254" s="209" t="s">
        <v>712</v>
      </c>
      <c r="G254" s="33"/>
      <c r="H254" s="33"/>
      <c r="I254" s="210"/>
      <c r="J254" s="210"/>
      <c r="K254" s="33"/>
      <c r="L254" s="33"/>
      <c r="M254" s="36"/>
      <c r="N254" s="211"/>
      <c r="O254" s="212"/>
      <c r="P254" s="68"/>
      <c r="Q254" s="68"/>
      <c r="R254" s="68"/>
      <c r="S254" s="68"/>
      <c r="T254" s="68"/>
      <c r="U254" s="68"/>
      <c r="V254" s="68"/>
      <c r="W254" s="68"/>
      <c r="X254" s="69"/>
      <c r="Y254" s="31"/>
      <c r="Z254" s="31"/>
      <c r="AA254" s="31"/>
      <c r="AB254" s="31"/>
      <c r="AC254" s="31"/>
      <c r="AD254" s="31"/>
      <c r="AE254" s="31"/>
      <c r="AT254" s="14" t="s">
        <v>174</v>
      </c>
      <c r="AU254" s="14" t="s">
        <v>81</v>
      </c>
    </row>
    <row r="255" spans="1:65" s="2" customFormat="1" ht="14.45" customHeight="1">
      <c r="A255" s="31"/>
      <c r="B255" s="32"/>
      <c r="C255" s="193" t="s">
        <v>456</v>
      </c>
      <c r="D255" s="193" t="s">
        <v>169</v>
      </c>
      <c r="E255" s="194" t="s">
        <v>713</v>
      </c>
      <c r="F255" s="195" t="s">
        <v>714</v>
      </c>
      <c r="G255" s="196" t="s">
        <v>202</v>
      </c>
      <c r="H255" s="197">
        <v>1</v>
      </c>
      <c r="I255" s="198"/>
      <c r="J255" s="198"/>
      <c r="K255" s="199">
        <f>ROUND(P255*H255,2)</f>
        <v>0</v>
      </c>
      <c r="L255" s="200"/>
      <c r="M255" s="36"/>
      <c r="N255" s="201" t="s">
        <v>1</v>
      </c>
      <c r="O255" s="202" t="s">
        <v>37</v>
      </c>
      <c r="P255" s="203">
        <f>I255+J255</f>
        <v>0</v>
      </c>
      <c r="Q255" s="203">
        <f>ROUND(I255*H255,2)</f>
        <v>0</v>
      </c>
      <c r="R255" s="203">
        <f>ROUND(J255*H255,2)</f>
        <v>0</v>
      </c>
      <c r="S255" s="68"/>
      <c r="T255" s="204">
        <f>S255*H255</f>
        <v>0</v>
      </c>
      <c r="U255" s="204">
        <v>0</v>
      </c>
      <c r="V255" s="204">
        <f>U255*H255</f>
        <v>0</v>
      </c>
      <c r="W255" s="204">
        <v>0</v>
      </c>
      <c r="X255" s="205">
        <f>W255*H255</f>
        <v>0</v>
      </c>
      <c r="Y255" s="31"/>
      <c r="Z255" s="31"/>
      <c r="AA255" s="31"/>
      <c r="AB255" s="31"/>
      <c r="AC255" s="31"/>
      <c r="AD255" s="31"/>
      <c r="AE255" s="31"/>
      <c r="AR255" s="206" t="s">
        <v>81</v>
      </c>
      <c r="AT255" s="206" t="s">
        <v>169</v>
      </c>
      <c r="AU255" s="206" t="s">
        <v>81</v>
      </c>
      <c r="AY255" s="14" t="s">
        <v>167</v>
      </c>
      <c r="BE255" s="207">
        <f>IF(O255="základní",K255,0)</f>
        <v>0</v>
      </c>
      <c r="BF255" s="207">
        <f>IF(O255="snížená",K255,0)</f>
        <v>0</v>
      </c>
      <c r="BG255" s="207">
        <f>IF(O255="zákl. přenesená",K255,0)</f>
        <v>0</v>
      </c>
      <c r="BH255" s="207">
        <f>IF(O255="sníž. přenesená",K255,0)</f>
        <v>0</v>
      </c>
      <c r="BI255" s="207">
        <f>IF(O255="nulová",K255,0)</f>
        <v>0</v>
      </c>
      <c r="BJ255" s="14" t="s">
        <v>81</v>
      </c>
      <c r="BK255" s="207">
        <f>ROUND(P255*H255,2)</f>
        <v>0</v>
      </c>
      <c r="BL255" s="14" t="s">
        <v>81</v>
      </c>
      <c r="BM255" s="206" t="s">
        <v>1016</v>
      </c>
    </row>
    <row r="256" spans="1:65" s="2" customFormat="1" ht="11.25">
      <c r="A256" s="31"/>
      <c r="B256" s="32"/>
      <c r="C256" s="33"/>
      <c r="D256" s="208" t="s">
        <v>174</v>
      </c>
      <c r="E256" s="33"/>
      <c r="F256" s="209" t="s">
        <v>716</v>
      </c>
      <c r="G256" s="33"/>
      <c r="H256" s="33"/>
      <c r="I256" s="210"/>
      <c r="J256" s="210"/>
      <c r="K256" s="33"/>
      <c r="L256" s="33"/>
      <c r="M256" s="36"/>
      <c r="N256" s="211"/>
      <c r="O256" s="212"/>
      <c r="P256" s="68"/>
      <c r="Q256" s="68"/>
      <c r="R256" s="68"/>
      <c r="S256" s="68"/>
      <c r="T256" s="68"/>
      <c r="U256" s="68"/>
      <c r="V256" s="68"/>
      <c r="W256" s="68"/>
      <c r="X256" s="69"/>
      <c r="Y256" s="31"/>
      <c r="Z256" s="31"/>
      <c r="AA256" s="31"/>
      <c r="AB256" s="31"/>
      <c r="AC256" s="31"/>
      <c r="AD256" s="31"/>
      <c r="AE256" s="31"/>
      <c r="AT256" s="14" t="s">
        <v>174</v>
      </c>
      <c r="AU256" s="14" t="s">
        <v>81</v>
      </c>
    </row>
    <row r="257" spans="1:65" s="2" customFormat="1" ht="14.45" customHeight="1">
      <c r="A257" s="31"/>
      <c r="B257" s="32"/>
      <c r="C257" s="193" t="s">
        <v>461</v>
      </c>
      <c r="D257" s="193" t="s">
        <v>169</v>
      </c>
      <c r="E257" s="194" t="s">
        <v>717</v>
      </c>
      <c r="F257" s="195" t="s">
        <v>718</v>
      </c>
      <c r="G257" s="196" t="s">
        <v>202</v>
      </c>
      <c r="H257" s="197">
        <v>45</v>
      </c>
      <c r="I257" s="198"/>
      <c r="J257" s="198"/>
      <c r="K257" s="199">
        <f>ROUND(P257*H257,2)</f>
        <v>0</v>
      </c>
      <c r="L257" s="200"/>
      <c r="M257" s="36"/>
      <c r="N257" s="201" t="s">
        <v>1</v>
      </c>
      <c r="O257" s="202" t="s">
        <v>37</v>
      </c>
      <c r="P257" s="203">
        <f>I257+J257</f>
        <v>0</v>
      </c>
      <c r="Q257" s="203">
        <f>ROUND(I257*H257,2)</f>
        <v>0</v>
      </c>
      <c r="R257" s="203">
        <f>ROUND(J257*H257,2)</f>
        <v>0</v>
      </c>
      <c r="S257" s="68"/>
      <c r="T257" s="204">
        <f>S257*H257</f>
        <v>0</v>
      </c>
      <c r="U257" s="204">
        <v>0</v>
      </c>
      <c r="V257" s="204">
        <f>U257*H257</f>
        <v>0</v>
      </c>
      <c r="W257" s="204">
        <v>0</v>
      </c>
      <c r="X257" s="205">
        <f>W257*H257</f>
        <v>0</v>
      </c>
      <c r="Y257" s="31"/>
      <c r="Z257" s="31"/>
      <c r="AA257" s="31"/>
      <c r="AB257" s="31"/>
      <c r="AC257" s="31"/>
      <c r="AD257" s="31"/>
      <c r="AE257" s="31"/>
      <c r="AR257" s="206" t="s">
        <v>81</v>
      </c>
      <c r="AT257" s="206" t="s">
        <v>169</v>
      </c>
      <c r="AU257" s="206" t="s">
        <v>81</v>
      </c>
      <c r="AY257" s="14" t="s">
        <v>167</v>
      </c>
      <c r="BE257" s="207">
        <f>IF(O257="základní",K257,0)</f>
        <v>0</v>
      </c>
      <c r="BF257" s="207">
        <f>IF(O257="snížená",K257,0)</f>
        <v>0</v>
      </c>
      <c r="BG257" s="207">
        <f>IF(O257="zákl. přenesená",K257,0)</f>
        <v>0</v>
      </c>
      <c r="BH257" s="207">
        <f>IF(O257="sníž. přenesená",K257,0)</f>
        <v>0</v>
      </c>
      <c r="BI257" s="207">
        <f>IF(O257="nulová",K257,0)</f>
        <v>0</v>
      </c>
      <c r="BJ257" s="14" t="s">
        <v>81</v>
      </c>
      <c r="BK257" s="207">
        <f>ROUND(P257*H257,2)</f>
        <v>0</v>
      </c>
      <c r="BL257" s="14" t="s">
        <v>81</v>
      </c>
      <c r="BM257" s="206" t="s">
        <v>1017</v>
      </c>
    </row>
    <row r="258" spans="1:65" s="2" customFormat="1" ht="11.25">
      <c r="A258" s="31"/>
      <c r="B258" s="32"/>
      <c r="C258" s="33"/>
      <c r="D258" s="208" t="s">
        <v>174</v>
      </c>
      <c r="E258" s="33"/>
      <c r="F258" s="209" t="s">
        <v>718</v>
      </c>
      <c r="G258" s="33"/>
      <c r="H258" s="33"/>
      <c r="I258" s="210"/>
      <c r="J258" s="210"/>
      <c r="K258" s="33"/>
      <c r="L258" s="33"/>
      <c r="M258" s="36"/>
      <c r="N258" s="211"/>
      <c r="O258" s="212"/>
      <c r="P258" s="68"/>
      <c r="Q258" s="68"/>
      <c r="R258" s="68"/>
      <c r="S258" s="68"/>
      <c r="T258" s="68"/>
      <c r="U258" s="68"/>
      <c r="V258" s="68"/>
      <c r="W258" s="68"/>
      <c r="X258" s="69"/>
      <c r="Y258" s="31"/>
      <c r="Z258" s="31"/>
      <c r="AA258" s="31"/>
      <c r="AB258" s="31"/>
      <c r="AC258" s="31"/>
      <c r="AD258" s="31"/>
      <c r="AE258" s="31"/>
      <c r="AT258" s="14" t="s">
        <v>174</v>
      </c>
      <c r="AU258" s="14" t="s">
        <v>81</v>
      </c>
    </row>
    <row r="259" spans="1:65" s="2" customFormat="1" ht="24.2" customHeight="1">
      <c r="A259" s="31"/>
      <c r="B259" s="32"/>
      <c r="C259" s="193" t="s">
        <v>466</v>
      </c>
      <c r="D259" s="193" t="s">
        <v>169</v>
      </c>
      <c r="E259" s="194" t="s">
        <v>467</v>
      </c>
      <c r="F259" s="195" t="s">
        <v>720</v>
      </c>
      <c r="G259" s="196" t="s">
        <v>202</v>
      </c>
      <c r="H259" s="197">
        <v>1</v>
      </c>
      <c r="I259" s="198"/>
      <c r="J259" s="198"/>
      <c r="K259" s="199">
        <f>ROUND(P259*H259,2)</f>
        <v>0</v>
      </c>
      <c r="L259" s="200"/>
      <c r="M259" s="36"/>
      <c r="N259" s="201" t="s">
        <v>1</v>
      </c>
      <c r="O259" s="202" t="s">
        <v>37</v>
      </c>
      <c r="P259" s="203">
        <f>I259+J259</f>
        <v>0</v>
      </c>
      <c r="Q259" s="203">
        <f>ROUND(I259*H259,2)</f>
        <v>0</v>
      </c>
      <c r="R259" s="203">
        <f>ROUND(J259*H259,2)</f>
        <v>0</v>
      </c>
      <c r="S259" s="68"/>
      <c r="T259" s="204">
        <f>S259*H259</f>
        <v>0</v>
      </c>
      <c r="U259" s="204">
        <v>0</v>
      </c>
      <c r="V259" s="204">
        <f>U259*H259</f>
        <v>0</v>
      </c>
      <c r="W259" s="204">
        <v>0</v>
      </c>
      <c r="X259" s="205">
        <f>W259*H259</f>
        <v>0</v>
      </c>
      <c r="Y259" s="31"/>
      <c r="Z259" s="31"/>
      <c r="AA259" s="31"/>
      <c r="AB259" s="31"/>
      <c r="AC259" s="31"/>
      <c r="AD259" s="31"/>
      <c r="AE259" s="31"/>
      <c r="AR259" s="206" t="s">
        <v>81</v>
      </c>
      <c r="AT259" s="206" t="s">
        <v>169</v>
      </c>
      <c r="AU259" s="206" t="s">
        <v>81</v>
      </c>
      <c r="AY259" s="14" t="s">
        <v>167</v>
      </c>
      <c r="BE259" s="207">
        <f>IF(O259="základní",K259,0)</f>
        <v>0</v>
      </c>
      <c r="BF259" s="207">
        <f>IF(O259="snížená",K259,0)</f>
        <v>0</v>
      </c>
      <c r="BG259" s="207">
        <f>IF(O259="zákl. přenesená",K259,0)</f>
        <v>0</v>
      </c>
      <c r="BH259" s="207">
        <f>IF(O259="sníž. přenesená",K259,0)</f>
        <v>0</v>
      </c>
      <c r="BI259" s="207">
        <f>IF(O259="nulová",K259,0)</f>
        <v>0</v>
      </c>
      <c r="BJ259" s="14" t="s">
        <v>81</v>
      </c>
      <c r="BK259" s="207">
        <f>ROUND(P259*H259,2)</f>
        <v>0</v>
      </c>
      <c r="BL259" s="14" t="s">
        <v>81</v>
      </c>
      <c r="BM259" s="206" t="s">
        <v>1018</v>
      </c>
    </row>
    <row r="260" spans="1:65" s="2" customFormat="1" ht="58.5">
      <c r="A260" s="31"/>
      <c r="B260" s="32"/>
      <c r="C260" s="33"/>
      <c r="D260" s="208" t="s">
        <v>174</v>
      </c>
      <c r="E260" s="33"/>
      <c r="F260" s="209" t="s">
        <v>722</v>
      </c>
      <c r="G260" s="33"/>
      <c r="H260" s="33"/>
      <c r="I260" s="210"/>
      <c r="J260" s="210"/>
      <c r="K260" s="33"/>
      <c r="L260" s="33"/>
      <c r="M260" s="36"/>
      <c r="N260" s="211"/>
      <c r="O260" s="212"/>
      <c r="P260" s="68"/>
      <c r="Q260" s="68"/>
      <c r="R260" s="68"/>
      <c r="S260" s="68"/>
      <c r="T260" s="68"/>
      <c r="U260" s="68"/>
      <c r="V260" s="68"/>
      <c r="W260" s="68"/>
      <c r="X260" s="69"/>
      <c r="Y260" s="31"/>
      <c r="Z260" s="31"/>
      <c r="AA260" s="31"/>
      <c r="AB260" s="31"/>
      <c r="AC260" s="31"/>
      <c r="AD260" s="31"/>
      <c r="AE260" s="31"/>
      <c r="AT260" s="14" t="s">
        <v>174</v>
      </c>
      <c r="AU260" s="14" t="s">
        <v>81</v>
      </c>
    </row>
    <row r="261" spans="1:65" s="2" customFormat="1" ht="24.2" customHeight="1">
      <c r="A261" s="31"/>
      <c r="B261" s="32"/>
      <c r="C261" s="193" t="s">
        <v>471</v>
      </c>
      <c r="D261" s="193" t="s">
        <v>169</v>
      </c>
      <c r="E261" s="194" t="s">
        <v>472</v>
      </c>
      <c r="F261" s="195" t="s">
        <v>473</v>
      </c>
      <c r="G261" s="196" t="s">
        <v>202</v>
      </c>
      <c r="H261" s="197">
        <v>1</v>
      </c>
      <c r="I261" s="198"/>
      <c r="J261" s="198"/>
      <c r="K261" s="199">
        <f>ROUND(P261*H261,2)</f>
        <v>0</v>
      </c>
      <c r="L261" s="200"/>
      <c r="M261" s="36"/>
      <c r="N261" s="201" t="s">
        <v>1</v>
      </c>
      <c r="O261" s="202" t="s">
        <v>37</v>
      </c>
      <c r="P261" s="203">
        <f>I261+J261</f>
        <v>0</v>
      </c>
      <c r="Q261" s="203">
        <f>ROUND(I261*H261,2)</f>
        <v>0</v>
      </c>
      <c r="R261" s="203">
        <f>ROUND(J261*H261,2)</f>
        <v>0</v>
      </c>
      <c r="S261" s="68"/>
      <c r="T261" s="204">
        <f>S261*H261</f>
        <v>0</v>
      </c>
      <c r="U261" s="204">
        <v>0</v>
      </c>
      <c r="V261" s="204">
        <f>U261*H261</f>
        <v>0</v>
      </c>
      <c r="W261" s="204">
        <v>0</v>
      </c>
      <c r="X261" s="205">
        <f>W261*H261</f>
        <v>0</v>
      </c>
      <c r="Y261" s="31"/>
      <c r="Z261" s="31"/>
      <c r="AA261" s="31"/>
      <c r="AB261" s="31"/>
      <c r="AC261" s="31"/>
      <c r="AD261" s="31"/>
      <c r="AE261" s="31"/>
      <c r="AR261" s="206" t="s">
        <v>81</v>
      </c>
      <c r="AT261" s="206" t="s">
        <v>169</v>
      </c>
      <c r="AU261" s="206" t="s">
        <v>81</v>
      </c>
      <c r="AY261" s="14" t="s">
        <v>167</v>
      </c>
      <c r="BE261" s="207">
        <f>IF(O261="základní",K261,0)</f>
        <v>0</v>
      </c>
      <c r="BF261" s="207">
        <f>IF(O261="snížená",K261,0)</f>
        <v>0</v>
      </c>
      <c r="BG261" s="207">
        <f>IF(O261="zákl. přenesená",K261,0)</f>
        <v>0</v>
      </c>
      <c r="BH261" s="207">
        <f>IF(O261="sníž. přenesená",K261,0)</f>
        <v>0</v>
      </c>
      <c r="BI261" s="207">
        <f>IF(O261="nulová",K261,0)</f>
        <v>0</v>
      </c>
      <c r="BJ261" s="14" t="s">
        <v>81</v>
      </c>
      <c r="BK261" s="207">
        <f>ROUND(P261*H261,2)</f>
        <v>0</v>
      </c>
      <c r="BL261" s="14" t="s">
        <v>81</v>
      </c>
      <c r="BM261" s="206" t="s">
        <v>1019</v>
      </c>
    </row>
    <row r="262" spans="1:65" s="2" customFormat="1" ht="19.5">
      <c r="A262" s="31"/>
      <c r="B262" s="32"/>
      <c r="C262" s="33"/>
      <c r="D262" s="208" t="s">
        <v>174</v>
      </c>
      <c r="E262" s="33"/>
      <c r="F262" s="209" t="s">
        <v>473</v>
      </c>
      <c r="G262" s="33"/>
      <c r="H262" s="33"/>
      <c r="I262" s="210"/>
      <c r="J262" s="210"/>
      <c r="K262" s="33"/>
      <c r="L262" s="33"/>
      <c r="M262" s="36"/>
      <c r="N262" s="211"/>
      <c r="O262" s="212"/>
      <c r="P262" s="68"/>
      <c r="Q262" s="68"/>
      <c r="R262" s="68"/>
      <c r="S262" s="68"/>
      <c r="T262" s="68"/>
      <c r="U262" s="68"/>
      <c r="V262" s="68"/>
      <c r="W262" s="68"/>
      <c r="X262" s="69"/>
      <c r="Y262" s="31"/>
      <c r="Z262" s="31"/>
      <c r="AA262" s="31"/>
      <c r="AB262" s="31"/>
      <c r="AC262" s="31"/>
      <c r="AD262" s="31"/>
      <c r="AE262" s="31"/>
      <c r="AT262" s="14" t="s">
        <v>174</v>
      </c>
      <c r="AU262" s="14" t="s">
        <v>81</v>
      </c>
    </row>
    <row r="263" spans="1:65" s="2" customFormat="1" ht="24.2" customHeight="1">
      <c r="A263" s="31"/>
      <c r="B263" s="32"/>
      <c r="C263" s="193" t="s">
        <v>475</v>
      </c>
      <c r="D263" s="193" t="s">
        <v>169</v>
      </c>
      <c r="E263" s="194" t="s">
        <v>726</v>
      </c>
      <c r="F263" s="195" t="s">
        <v>727</v>
      </c>
      <c r="G263" s="196" t="s">
        <v>202</v>
      </c>
      <c r="H263" s="197">
        <v>1</v>
      </c>
      <c r="I263" s="198"/>
      <c r="J263" s="198"/>
      <c r="K263" s="199">
        <f>ROUND(P263*H263,2)</f>
        <v>0</v>
      </c>
      <c r="L263" s="200"/>
      <c r="M263" s="36"/>
      <c r="N263" s="201" t="s">
        <v>1</v>
      </c>
      <c r="O263" s="202" t="s">
        <v>37</v>
      </c>
      <c r="P263" s="203">
        <f>I263+J263</f>
        <v>0</v>
      </c>
      <c r="Q263" s="203">
        <f>ROUND(I263*H263,2)</f>
        <v>0</v>
      </c>
      <c r="R263" s="203">
        <f>ROUND(J263*H263,2)</f>
        <v>0</v>
      </c>
      <c r="S263" s="68"/>
      <c r="T263" s="204">
        <f>S263*H263</f>
        <v>0</v>
      </c>
      <c r="U263" s="204">
        <v>0</v>
      </c>
      <c r="V263" s="204">
        <f>U263*H263</f>
        <v>0</v>
      </c>
      <c r="W263" s="204">
        <v>0</v>
      </c>
      <c r="X263" s="205">
        <f>W263*H263</f>
        <v>0</v>
      </c>
      <c r="Y263" s="31"/>
      <c r="Z263" s="31"/>
      <c r="AA263" s="31"/>
      <c r="AB263" s="31"/>
      <c r="AC263" s="31"/>
      <c r="AD263" s="31"/>
      <c r="AE263" s="31"/>
      <c r="AR263" s="206" t="s">
        <v>81</v>
      </c>
      <c r="AT263" s="206" t="s">
        <v>169</v>
      </c>
      <c r="AU263" s="206" t="s">
        <v>81</v>
      </c>
      <c r="AY263" s="14" t="s">
        <v>167</v>
      </c>
      <c r="BE263" s="207">
        <f>IF(O263="základní",K263,0)</f>
        <v>0</v>
      </c>
      <c r="BF263" s="207">
        <f>IF(O263="snížená",K263,0)</f>
        <v>0</v>
      </c>
      <c r="BG263" s="207">
        <f>IF(O263="zákl. přenesená",K263,0)</f>
        <v>0</v>
      </c>
      <c r="BH263" s="207">
        <f>IF(O263="sníž. přenesená",K263,0)</f>
        <v>0</v>
      </c>
      <c r="BI263" s="207">
        <f>IF(O263="nulová",K263,0)</f>
        <v>0</v>
      </c>
      <c r="BJ263" s="14" t="s">
        <v>81</v>
      </c>
      <c r="BK263" s="207">
        <f>ROUND(P263*H263,2)</f>
        <v>0</v>
      </c>
      <c r="BL263" s="14" t="s">
        <v>81</v>
      </c>
      <c r="BM263" s="206" t="s">
        <v>1020</v>
      </c>
    </row>
    <row r="264" spans="1:65" s="2" customFormat="1" ht="48.75">
      <c r="A264" s="31"/>
      <c r="B264" s="32"/>
      <c r="C264" s="33"/>
      <c r="D264" s="208" t="s">
        <v>174</v>
      </c>
      <c r="E264" s="33"/>
      <c r="F264" s="209" t="s">
        <v>729</v>
      </c>
      <c r="G264" s="33"/>
      <c r="H264" s="33"/>
      <c r="I264" s="210"/>
      <c r="J264" s="210"/>
      <c r="K264" s="33"/>
      <c r="L264" s="33"/>
      <c r="M264" s="36"/>
      <c r="N264" s="211"/>
      <c r="O264" s="212"/>
      <c r="P264" s="68"/>
      <c r="Q264" s="68"/>
      <c r="R264" s="68"/>
      <c r="S264" s="68"/>
      <c r="T264" s="68"/>
      <c r="U264" s="68"/>
      <c r="V264" s="68"/>
      <c r="W264" s="68"/>
      <c r="X264" s="69"/>
      <c r="Y264" s="31"/>
      <c r="Z264" s="31"/>
      <c r="AA264" s="31"/>
      <c r="AB264" s="31"/>
      <c r="AC264" s="31"/>
      <c r="AD264" s="31"/>
      <c r="AE264" s="31"/>
      <c r="AT264" s="14" t="s">
        <v>174</v>
      </c>
      <c r="AU264" s="14" t="s">
        <v>81</v>
      </c>
    </row>
    <row r="265" spans="1:65" s="2" customFormat="1" ht="14.45" customHeight="1">
      <c r="A265" s="31"/>
      <c r="B265" s="32"/>
      <c r="C265" s="193" t="s">
        <v>480</v>
      </c>
      <c r="D265" s="193" t="s">
        <v>169</v>
      </c>
      <c r="E265" s="194" t="s">
        <v>730</v>
      </c>
      <c r="F265" s="195" t="s">
        <v>731</v>
      </c>
      <c r="G265" s="196" t="s">
        <v>202</v>
      </c>
      <c r="H265" s="197">
        <v>2</v>
      </c>
      <c r="I265" s="198"/>
      <c r="J265" s="198"/>
      <c r="K265" s="199">
        <f>ROUND(P265*H265,2)</f>
        <v>0</v>
      </c>
      <c r="L265" s="200"/>
      <c r="M265" s="36"/>
      <c r="N265" s="201" t="s">
        <v>1</v>
      </c>
      <c r="O265" s="202" t="s">
        <v>37</v>
      </c>
      <c r="P265" s="203">
        <f>I265+J265</f>
        <v>0</v>
      </c>
      <c r="Q265" s="203">
        <f>ROUND(I265*H265,2)</f>
        <v>0</v>
      </c>
      <c r="R265" s="203">
        <f>ROUND(J265*H265,2)</f>
        <v>0</v>
      </c>
      <c r="S265" s="68"/>
      <c r="T265" s="204">
        <f>S265*H265</f>
        <v>0</v>
      </c>
      <c r="U265" s="204">
        <v>0</v>
      </c>
      <c r="V265" s="204">
        <f>U265*H265</f>
        <v>0</v>
      </c>
      <c r="W265" s="204">
        <v>0</v>
      </c>
      <c r="X265" s="205">
        <f>W265*H265</f>
        <v>0</v>
      </c>
      <c r="Y265" s="31"/>
      <c r="Z265" s="31"/>
      <c r="AA265" s="31"/>
      <c r="AB265" s="31"/>
      <c r="AC265" s="31"/>
      <c r="AD265" s="31"/>
      <c r="AE265" s="31"/>
      <c r="AR265" s="206" t="s">
        <v>81</v>
      </c>
      <c r="AT265" s="206" t="s">
        <v>169</v>
      </c>
      <c r="AU265" s="206" t="s">
        <v>81</v>
      </c>
      <c r="AY265" s="14" t="s">
        <v>167</v>
      </c>
      <c r="BE265" s="207">
        <f>IF(O265="základní",K265,0)</f>
        <v>0</v>
      </c>
      <c r="BF265" s="207">
        <f>IF(O265="snížená",K265,0)</f>
        <v>0</v>
      </c>
      <c r="BG265" s="207">
        <f>IF(O265="zákl. přenesená",K265,0)</f>
        <v>0</v>
      </c>
      <c r="BH265" s="207">
        <f>IF(O265="sníž. přenesená",K265,0)</f>
        <v>0</v>
      </c>
      <c r="BI265" s="207">
        <f>IF(O265="nulová",K265,0)</f>
        <v>0</v>
      </c>
      <c r="BJ265" s="14" t="s">
        <v>81</v>
      </c>
      <c r="BK265" s="207">
        <f>ROUND(P265*H265,2)</f>
        <v>0</v>
      </c>
      <c r="BL265" s="14" t="s">
        <v>81</v>
      </c>
      <c r="BM265" s="206" t="s">
        <v>1021</v>
      </c>
    </row>
    <row r="266" spans="1:65" s="2" customFormat="1" ht="19.5">
      <c r="A266" s="31"/>
      <c r="B266" s="32"/>
      <c r="C266" s="33"/>
      <c r="D266" s="208" t="s">
        <v>174</v>
      </c>
      <c r="E266" s="33"/>
      <c r="F266" s="209" t="s">
        <v>733</v>
      </c>
      <c r="G266" s="33"/>
      <c r="H266" s="33"/>
      <c r="I266" s="210"/>
      <c r="J266" s="210"/>
      <c r="K266" s="33"/>
      <c r="L266" s="33"/>
      <c r="M266" s="36"/>
      <c r="N266" s="211"/>
      <c r="O266" s="212"/>
      <c r="P266" s="68"/>
      <c r="Q266" s="68"/>
      <c r="R266" s="68"/>
      <c r="S266" s="68"/>
      <c r="T266" s="68"/>
      <c r="U266" s="68"/>
      <c r="V266" s="68"/>
      <c r="W266" s="68"/>
      <c r="X266" s="69"/>
      <c r="Y266" s="31"/>
      <c r="Z266" s="31"/>
      <c r="AA266" s="31"/>
      <c r="AB266" s="31"/>
      <c r="AC266" s="31"/>
      <c r="AD266" s="31"/>
      <c r="AE266" s="31"/>
      <c r="AT266" s="14" t="s">
        <v>174</v>
      </c>
      <c r="AU266" s="14" t="s">
        <v>81</v>
      </c>
    </row>
    <row r="267" spans="1:65" s="2" customFormat="1" ht="37.9" customHeight="1">
      <c r="A267" s="31"/>
      <c r="B267" s="32"/>
      <c r="C267" s="193" t="s">
        <v>485</v>
      </c>
      <c r="D267" s="193" t="s">
        <v>169</v>
      </c>
      <c r="E267" s="194" t="s">
        <v>737</v>
      </c>
      <c r="F267" s="195" t="s">
        <v>738</v>
      </c>
      <c r="G267" s="196" t="s">
        <v>202</v>
      </c>
      <c r="H267" s="197">
        <v>1</v>
      </c>
      <c r="I267" s="198"/>
      <c r="J267" s="198"/>
      <c r="K267" s="199">
        <f>ROUND(P267*H267,2)</f>
        <v>0</v>
      </c>
      <c r="L267" s="200"/>
      <c r="M267" s="36"/>
      <c r="N267" s="201" t="s">
        <v>1</v>
      </c>
      <c r="O267" s="202" t="s">
        <v>37</v>
      </c>
      <c r="P267" s="203">
        <f>I267+J267</f>
        <v>0</v>
      </c>
      <c r="Q267" s="203">
        <f>ROUND(I267*H267,2)</f>
        <v>0</v>
      </c>
      <c r="R267" s="203">
        <f>ROUND(J267*H267,2)</f>
        <v>0</v>
      </c>
      <c r="S267" s="68"/>
      <c r="T267" s="204">
        <f>S267*H267</f>
        <v>0</v>
      </c>
      <c r="U267" s="204">
        <v>0</v>
      </c>
      <c r="V267" s="204">
        <f>U267*H267</f>
        <v>0</v>
      </c>
      <c r="W267" s="204">
        <v>0</v>
      </c>
      <c r="X267" s="205">
        <f>W267*H267</f>
        <v>0</v>
      </c>
      <c r="Y267" s="31"/>
      <c r="Z267" s="31"/>
      <c r="AA267" s="31"/>
      <c r="AB267" s="31"/>
      <c r="AC267" s="31"/>
      <c r="AD267" s="31"/>
      <c r="AE267" s="31"/>
      <c r="AR267" s="206" t="s">
        <v>81</v>
      </c>
      <c r="AT267" s="206" t="s">
        <v>169</v>
      </c>
      <c r="AU267" s="206" t="s">
        <v>81</v>
      </c>
      <c r="AY267" s="14" t="s">
        <v>167</v>
      </c>
      <c r="BE267" s="207">
        <f>IF(O267="základní",K267,0)</f>
        <v>0</v>
      </c>
      <c r="BF267" s="207">
        <f>IF(O267="snížená",K267,0)</f>
        <v>0</v>
      </c>
      <c r="BG267" s="207">
        <f>IF(O267="zákl. přenesená",K267,0)</f>
        <v>0</v>
      </c>
      <c r="BH267" s="207">
        <f>IF(O267="sníž. přenesená",K267,0)</f>
        <v>0</v>
      </c>
      <c r="BI267" s="207">
        <f>IF(O267="nulová",K267,0)</f>
        <v>0</v>
      </c>
      <c r="BJ267" s="14" t="s">
        <v>81</v>
      </c>
      <c r="BK267" s="207">
        <f>ROUND(P267*H267,2)</f>
        <v>0</v>
      </c>
      <c r="BL267" s="14" t="s">
        <v>81</v>
      </c>
      <c r="BM267" s="206" t="s">
        <v>1022</v>
      </c>
    </row>
    <row r="268" spans="1:65" s="2" customFormat="1" ht="39">
      <c r="A268" s="31"/>
      <c r="B268" s="32"/>
      <c r="C268" s="33"/>
      <c r="D268" s="208" t="s">
        <v>174</v>
      </c>
      <c r="E268" s="33"/>
      <c r="F268" s="209" t="s">
        <v>740</v>
      </c>
      <c r="G268" s="33"/>
      <c r="H268" s="33"/>
      <c r="I268" s="210"/>
      <c r="J268" s="210"/>
      <c r="K268" s="33"/>
      <c r="L268" s="33"/>
      <c r="M268" s="36"/>
      <c r="N268" s="211"/>
      <c r="O268" s="212"/>
      <c r="P268" s="68"/>
      <c r="Q268" s="68"/>
      <c r="R268" s="68"/>
      <c r="S268" s="68"/>
      <c r="T268" s="68"/>
      <c r="U268" s="68"/>
      <c r="V268" s="68"/>
      <c r="W268" s="68"/>
      <c r="X268" s="69"/>
      <c r="Y268" s="31"/>
      <c r="Z268" s="31"/>
      <c r="AA268" s="31"/>
      <c r="AB268" s="31"/>
      <c r="AC268" s="31"/>
      <c r="AD268" s="31"/>
      <c r="AE268" s="31"/>
      <c r="AT268" s="14" t="s">
        <v>174</v>
      </c>
      <c r="AU268" s="14" t="s">
        <v>81</v>
      </c>
    </row>
    <row r="269" spans="1:65" s="2" customFormat="1" ht="24.2" customHeight="1">
      <c r="A269" s="31"/>
      <c r="B269" s="32"/>
      <c r="C269" s="193" t="s">
        <v>490</v>
      </c>
      <c r="D269" s="193" t="s">
        <v>169</v>
      </c>
      <c r="E269" s="194" t="s">
        <v>741</v>
      </c>
      <c r="F269" s="195" t="s">
        <v>742</v>
      </c>
      <c r="G269" s="196" t="s">
        <v>202</v>
      </c>
      <c r="H269" s="197">
        <v>1</v>
      </c>
      <c r="I269" s="198"/>
      <c r="J269" s="198"/>
      <c r="K269" s="199">
        <f>ROUND(P269*H269,2)</f>
        <v>0</v>
      </c>
      <c r="L269" s="200"/>
      <c r="M269" s="36"/>
      <c r="N269" s="201" t="s">
        <v>1</v>
      </c>
      <c r="O269" s="202" t="s">
        <v>37</v>
      </c>
      <c r="P269" s="203">
        <f>I269+J269</f>
        <v>0</v>
      </c>
      <c r="Q269" s="203">
        <f>ROUND(I269*H269,2)</f>
        <v>0</v>
      </c>
      <c r="R269" s="203">
        <f>ROUND(J269*H269,2)</f>
        <v>0</v>
      </c>
      <c r="S269" s="68"/>
      <c r="T269" s="204">
        <f>S269*H269</f>
        <v>0</v>
      </c>
      <c r="U269" s="204">
        <v>0</v>
      </c>
      <c r="V269" s="204">
        <f>U269*H269</f>
        <v>0</v>
      </c>
      <c r="W269" s="204">
        <v>0</v>
      </c>
      <c r="X269" s="205">
        <f>W269*H269</f>
        <v>0</v>
      </c>
      <c r="Y269" s="31"/>
      <c r="Z269" s="31"/>
      <c r="AA269" s="31"/>
      <c r="AB269" s="31"/>
      <c r="AC269" s="31"/>
      <c r="AD269" s="31"/>
      <c r="AE269" s="31"/>
      <c r="AR269" s="206" t="s">
        <v>81</v>
      </c>
      <c r="AT269" s="206" t="s">
        <v>169</v>
      </c>
      <c r="AU269" s="206" t="s">
        <v>81</v>
      </c>
      <c r="AY269" s="14" t="s">
        <v>167</v>
      </c>
      <c r="BE269" s="207">
        <f>IF(O269="základní",K269,0)</f>
        <v>0</v>
      </c>
      <c r="BF269" s="207">
        <f>IF(O269="snížená",K269,0)</f>
        <v>0</v>
      </c>
      <c r="BG269" s="207">
        <f>IF(O269="zákl. přenesená",K269,0)</f>
        <v>0</v>
      </c>
      <c r="BH269" s="207">
        <f>IF(O269="sníž. přenesená",K269,0)</f>
        <v>0</v>
      </c>
      <c r="BI269" s="207">
        <f>IF(O269="nulová",K269,0)</f>
        <v>0</v>
      </c>
      <c r="BJ269" s="14" t="s">
        <v>81</v>
      </c>
      <c r="BK269" s="207">
        <f>ROUND(P269*H269,2)</f>
        <v>0</v>
      </c>
      <c r="BL269" s="14" t="s">
        <v>81</v>
      </c>
      <c r="BM269" s="206" t="s">
        <v>1023</v>
      </c>
    </row>
    <row r="270" spans="1:65" s="2" customFormat="1" ht="87.75">
      <c r="A270" s="31"/>
      <c r="B270" s="32"/>
      <c r="C270" s="33"/>
      <c r="D270" s="208" t="s">
        <v>174</v>
      </c>
      <c r="E270" s="33"/>
      <c r="F270" s="209" t="s">
        <v>744</v>
      </c>
      <c r="G270" s="33"/>
      <c r="H270" s="33"/>
      <c r="I270" s="210"/>
      <c r="J270" s="210"/>
      <c r="K270" s="33"/>
      <c r="L270" s="33"/>
      <c r="M270" s="36"/>
      <c r="N270" s="211"/>
      <c r="O270" s="212"/>
      <c r="P270" s="68"/>
      <c r="Q270" s="68"/>
      <c r="R270" s="68"/>
      <c r="S270" s="68"/>
      <c r="T270" s="68"/>
      <c r="U270" s="68"/>
      <c r="V270" s="68"/>
      <c r="W270" s="68"/>
      <c r="X270" s="69"/>
      <c r="Y270" s="31"/>
      <c r="Z270" s="31"/>
      <c r="AA270" s="31"/>
      <c r="AB270" s="31"/>
      <c r="AC270" s="31"/>
      <c r="AD270" s="31"/>
      <c r="AE270" s="31"/>
      <c r="AT270" s="14" t="s">
        <v>174</v>
      </c>
      <c r="AU270" s="14" t="s">
        <v>81</v>
      </c>
    </row>
    <row r="271" spans="1:65" s="2" customFormat="1" ht="24.2" customHeight="1">
      <c r="A271" s="31"/>
      <c r="B271" s="32"/>
      <c r="C271" s="193" t="s">
        <v>494</v>
      </c>
      <c r="D271" s="193" t="s">
        <v>169</v>
      </c>
      <c r="E271" s="194" t="s">
        <v>745</v>
      </c>
      <c r="F271" s="195" t="s">
        <v>746</v>
      </c>
      <c r="G271" s="196" t="s">
        <v>202</v>
      </c>
      <c r="H271" s="197">
        <v>1</v>
      </c>
      <c r="I271" s="198"/>
      <c r="J271" s="198"/>
      <c r="K271" s="199">
        <f>ROUND(P271*H271,2)</f>
        <v>0</v>
      </c>
      <c r="L271" s="200"/>
      <c r="M271" s="36"/>
      <c r="N271" s="201" t="s">
        <v>1</v>
      </c>
      <c r="O271" s="202" t="s">
        <v>37</v>
      </c>
      <c r="P271" s="203">
        <f>I271+J271</f>
        <v>0</v>
      </c>
      <c r="Q271" s="203">
        <f>ROUND(I271*H271,2)</f>
        <v>0</v>
      </c>
      <c r="R271" s="203">
        <f>ROUND(J271*H271,2)</f>
        <v>0</v>
      </c>
      <c r="S271" s="68"/>
      <c r="T271" s="204">
        <f>S271*H271</f>
        <v>0</v>
      </c>
      <c r="U271" s="204">
        <v>0</v>
      </c>
      <c r="V271" s="204">
        <f>U271*H271</f>
        <v>0</v>
      </c>
      <c r="W271" s="204">
        <v>0</v>
      </c>
      <c r="X271" s="205">
        <f>W271*H271</f>
        <v>0</v>
      </c>
      <c r="Y271" s="31"/>
      <c r="Z271" s="31"/>
      <c r="AA271" s="31"/>
      <c r="AB271" s="31"/>
      <c r="AC271" s="31"/>
      <c r="AD271" s="31"/>
      <c r="AE271" s="31"/>
      <c r="AR271" s="206" t="s">
        <v>81</v>
      </c>
      <c r="AT271" s="206" t="s">
        <v>169</v>
      </c>
      <c r="AU271" s="206" t="s">
        <v>81</v>
      </c>
      <c r="AY271" s="14" t="s">
        <v>167</v>
      </c>
      <c r="BE271" s="207">
        <f>IF(O271="základní",K271,0)</f>
        <v>0</v>
      </c>
      <c r="BF271" s="207">
        <f>IF(O271="snížená",K271,0)</f>
        <v>0</v>
      </c>
      <c r="BG271" s="207">
        <f>IF(O271="zákl. přenesená",K271,0)</f>
        <v>0</v>
      </c>
      <c r="BH271" s="207">
        <f>IF(O271="sníž. přenesená",K271,0)</f>
        <v>0</v>
      </c>
      <c r="BI271" s="207">
        <f>IF(O271="nulová",K271,0)</f>
        <v>0</v>
      </c>
      <c r="BJ271" s="14" t="s">
        <v>81</v>
      </c>
      <c r="BK271" s="207">
        <f>ROUND(P271*H271,2)</f>
        <v>0</v>
      </c>
      <c r="BL271" s="14" t="s">
        <v>81</v>
      </c>
      <c r="BM271" s="206" t="s">
        <v>1024</v>
      </c>
    </row>
    <row r="272" spans="1:65" s="2" customFormat="1" ht="29.25">
      <c r="A272" s="31"/>
      <c r="B272" s="32"/>
      <c r="C272" s="33"/>
      <c r="D272" s="208" t="s">
        <v>174</v>
      </c>
      <c r="E272" s="33"/>
      <c r="F272" s="209" t="s">
        <v>748</v>
      </c>
      <c r="G272" s="33"/>
      <c r="H272" s="33"/>
      <c r="I272" s="210"/>
      <c r="J272" s="210"/>
      <c r="K272" s="33"/>
      <c r="L272" s="33"/>
      <c r="M272" s="36"/>
      <c r="N272" s="211"/>
      <c r="O272" s="212"/>
      <c r="P272" s="68"/>
      <c r="Q272" s="68"/>
      <c r="R272" s="68"/>
      <c r="S272" s="68"/>
      <c r="T272" s="68"/>
      <c r="U272" s="68"/>
      <c r="V272" s="68"/>
      <c r="W272" s="68"/>
      <c r="X272" s="69"/>
      <c r="Y272" s="31"/>
      <c r="Z272" s="31"/>
      <c r="AA272" s="31"/>
      <c r="AB272" s="31"/>
      <c r="AC272" s="31"/>
      <c r="AD272" s="31"/>
      <c r="AE272" s="31"/>
      <c r="AT272" s="14" t="s">
        <v>174</v>
      </c>
      <c r="AU272" s="14" t="s">
        <v>81</v>
      </c>
    </row>
    <row r="273" spans="1:65" s="2" customFormat="1" ht="14.45" customHeight="1">
      <c r="A273" s="31"/>
      <c r="B273" s="32"/>
      <c r="C273" s="193" t="s">
        <v>498</v>
      </c>
      <c r="D273" s="193" t="s">
        <v>169</v>
      </c>
      <c r="E273" s="194" t="s">
        <v>486</v>
      </c>
      <c r="F273" s="195" t="s">
        <v>487</v>
      </c>
      <c r="G273" s="196" t="s">
        <v>202</v>
      </c>
      <c r="H273" s="197">
        <v>1</v>
      </c>
      <c r="I273" s="198"/>
      <c r="J273" s="198"/>
      <c r="K273" s="199">
        <f>ROUND(P273*H273,2)</f>
        <v>0</v>
      </c>
      <c r="L273" s="200"/>
      <c r="M273" s="36"/>
      <c r="N273" s="201" t="s">
        <v>1</v>
      </c>
      <c r="O273" s="202" t="s">
        <v>37</v>
      </c>
      <c r="P273" s="203">
        <f>I273+J273</f>
        <v>0</v>
      </c>
      <c r="Q273" s="203">
        <f>ROUND(I273*H273,2)</f>
        <v>0</v>
      </c>
      <c r="R273" s="203">
        <f>ROUND(J273*H273,2)</f>
        <v>0</v>
      </c>
      <c r="S273" s="68"/>
      <c r="T273" s="204">
        <f>S273*H273</f>
        <v>0</v>
      </c>
      <c r="U273" s="204">
        <v>0</v>
      </c>
      <c r="V273" s="204">
        <f>U273*H273</f>
        <v>0</v>
      </c>
      <c r="W273" s="204">
        <v>0</v>
      </c>
      <c r="X273" s="205">
        <f>W273*H273</f>
        <v>0</v>
      </c>
      <c r="Y273" s="31"/>
      <c r="Z273" s="31"/>
      <c r="AA273" s="31"/>
      <c r="AB273" s="31"/>
      <c r="AC273" s="31"/>
      <c r="AD273" s="31"/>
      <c r="AE273" s="31"/>
      <c r="AR273" s="206" t="s">
        <v>81</v>
      </c>
      <c r="AT273" s="206" t="s">
        <v>169</v>
      </c>
      <c r="AU273" s="206" t="s">
        <v>81</v>
      </c>
      <c r="AY273" s="14" t="s">
        <v>167</v>
      </c>
      <c r="BE273" s="207">
        <f>IF(O273="základní",K273,0)</f>
        <v>0</v>
      </c>
      <c r="BF273" s="207">
        <f>IF(O273="snížená",K273,0)</f>
        <v>0</v>
      </c>
      <c r="BG273" s="207">
        <f>IF(O273="zákl. přenesená",K273,0)</f>
        <v>0</v>
      </c>
      <c r="BH273" s="207">
        <f>IF(O273="sníž. přenesená",K273,0)</f>
        <v>0</v>
      </c>
      <c r="BI273" s="207">
        <f>IF(O273="nulová",K273,0)</f>
        <v>0</v>
      </c>
      <c r="BJ273" s="14" t="s">
        <v>81</v>
      </c>
      <c r="BK273" s="207">
        <f>ROUND(P273*H273,2)</f>
        <v>0</v>
      </c>
      <c r="BL273" s="14" t="s">
        <v>81</v>
      </c>
      <c r="BM273" s="206" t="s">
        <v>1025</v>
      </c>
    </row>
    <row r="274" spans="1:65" s="2" customFormat="1" ht="29.25">
      <c r="A274" s="31"/>
      <c r="B274" s="32"/>
      <c r="C274" s="33"/>
      <c r="D274" s="208" t="s">
        <v>174</v>
      </c>
      <c r="E274" s="33"/>
      <c r="F274" s="209" t="s">
        <v>489</v>
      </c>
      <c r="G274" s="33"/>
      <c r="H274" s="33"/>
      <c r="I274" s="210"/>
      <c r="J274" s="210"/>
      <c r="K274" s="33"/>
      <c r="L274" s="33"/>
      <c r="M274" s="36"/>
      <c r="N274" s="211"/>
      <c r="O274" s="212"/>
      <c r="P274" s="68"/>
      <c r="Q274" s="68"/>
      <c r="R274" s="68"/>
      <c r="S274" s="68"/>
      <c r="T274" s="68"/>
      <c r="U274" s="68"/>
      <c r="V274" s="68"/>
      <c r="W274" s="68"/>
      <c r="X274" s="69"/>
      <c r="Y274" s="31"/>
      <c r="Z274" s="31"/>
      <c r="AA274" s="31"/>
      <c r="AB274" s="31"/>
      <c r="AC274" s="31"/>
      <c r="AD274" s="31"/>
      <c r="AE274" s="31"/>
      <c r="AT274" s="14" t="s">
        <v>174</v>
      </c>
      <c r="AU274" s="14" t="s">
        <v>81</v>
      </c>
    </row>
    <row r="275" spans="1:65" s="2" customFormat="1" ht="24.2" customHeight="1">
      <c r="A275" s="31"/>
      <c r="B275" s="32"/>
      <c r="C275" s="213" t="s">
        <v>502</v>
      </c>
      <c r="D275" s="213" t="s">
        <v>199</v>
      </c>
      <c r="E275" s="214" t="s">
        <v>750</v>
      </c>
      <c r="F275" s="215" t="s">
        <v>751</v>
      </c>
      <c r="G275" s="216" t="s">
        <v>202</v>
      </c>
      <c r="H275" s="217">
        <v>1</v>
      </c>
      <c r="I275" s="218"/>
      <c r="J275" s="219"/>
      <c r="K275" s="220">
        <f>ROUND(P275*H275,2)</f>
        <v>0</v>
      </c>
      <c r="L275" s="219"/>
      <c r="M275" s="221"/>
      <c r="N275" s="222" t="s">
        <v>1</v>
      </c>
      <c r="O275" s="202" t="s">
        <v>37</v>
      </c>
      <c r="P275" s="203">
        <f>I275+J275</f>
        <v>0</v>
      </c>
      <c r="Q275" s="203">
        <f>ROUND(I275*H275,2)</f>
        <v>0</v>
      </c>
      <c r="R275" s="203">
        <f>ROUND(J275*H275,2)</f>
        <v>0</v>
      </c>
      <c r="S275" s="68"/>
      <c r="T275" s="204">
        <f>S275*H275</f>
        <v>0</v>
      </c>
      <c r="U275" s="204">
        <v>0</v>
      </c>
      <c r="V275" s="204">
        <f>U275*H275</f>
        <v>0</v>
      </c>
      <c r="W275" s="204">
        <v>0</v>
      </c>
      <c r="X275" s="205">
        <f>W275*H275</f>
        <v>0</v>
      </c>
      <c r="Y275" s="31"/>
      <c r="Z275" s="31"/>
      <c r="AA275" s="31"/>
      <c r="AB275" s="31"/>
      <c r="AC275" s="31"/>
      <c r="AD275" s="31"/>
      <c r="AE275" s="31"/>
      <c r="AR275" s="206" t="s">
        <v>218</v>
      </c>
      <c r="AT275" s="206" t="s">
        <v>199</v>
      </c>
      <c r="AU275" s="206" t="s">
        <v>81</v>
      </c>
      <c r="AY275" s="14" t="s">
        <v>167</v>
      </c>
      <c r="BE275" s="207">
        <f>IF(O275="základní",K275,0)</f>
        <v>0</v>
      </c>
      <c r="BF275" s="207">
        <f>IF(O275="snížená",K275,0)</f>
        <v>0</v>
      </c>
      <c r="BG275" s="207">
        <f>IF(O275="zákl. přenesená",K275,0)</f>
        <v>0</v>
      </c>
      <c r="BH275" s="207">
        <f>IF(O275="sníž. přenesená",K275,0)</f>
        <v>0</v>
      </c>
      <c r="BI275" s="207">
        <f>IF(O275="nulová",K275,0)</f>
        <v>0</v>
      </c>
      <c r="BJ275" s="14" t="s">
        <v>81</v>
      </c>
      <c r="BK275" s="207">
        <f>ROUND(P275*H275,2)</f>
        <v>0</v>
      </c>
      <c r="BL275" s="14" t="s">
        <v>218</v>
      </c>
      <c r="BM275" s="206" t="s">
        <v>1026</v>
      </c>
    </row>
    <row r="276" spans="1:65" s="2" customFormat="1" ht="19.5">
      <c r="A276" s="31"/>
      <c r="B276" s="32"/>
      <c r="C276" s="33"/>
      <c r="D276" s="208" t="s">
        <v>174</v>
      </c>
      <c r="E276" s="33"/>
      <c r="F276" s="209" t="s">
        <v>751</v>
      </c>
      <c r="G276" s="33"/>
      <c r="H276" s="33"/>
      <c r="I276" s="210"/>
      <c r="J276" s="210"/>
      <c r="K276" s="33"/>
      <c r="L276" s="33"/>
      <c r="M276" s="36"/>
      <c r="N276" s="211"/>
      <c r="O276" s="212"/>
      <c r="P276" s="68"/>
      <c r="Q276" s="68"/>
      <c r="R276" s="68"/>
      <c r="S276" s="68"/>
      <c r="T276" s="68"/>
      <c r="U276" s="68"/>
      <c r="V276" s="68"/>
      <c r="W276" s="68"/>
      <c r="X276" s="69"/>
      <c r="Y276" s="31"/>
      <c r="Z276" s="31"/>
      <c r="AA276" s="31"/>
      <c r="AB276" s="31"/>
      <c r="AC276" s="31"/>
      <c r="AD276" s="31"/>
      <c r="AE276" s="31"/>
      <c r="AT276" s="14" t="s">
        <v>174</v>
      </c>
      <c r="AU276" s="14" t="s">
        <v>81</v>
      </c>
    </row>
    <row r="277" spans="1:65" s="2" customFormat="1" ht="24.2" customHeight="1">
      <c r="A277" s="31"/>
      <c r="B277" s="32"/>
      <c r="C277" s="213" t="s">
        <v>506</v>
      </c>
      <c r="D277" s="213" t="s">
        <v>199</v>
      </c>
      <c r="E277" s="214" t="s">
        <v>753</v>
      </c>
      <c r="F277" s="215" t="s">
        <v>754</v>
      </c>
      <c r="G277" s="216" t="s">
        <v>202</v>
      </c>
      <c r="H277" s="217">
        <v>1</v>
      </c>
      <c r="I277" s="218"/>
      <c r="J277" s="219"/>
      <c r="K277" s="220">
        <f>ROUND(P277*H277,2)</f>
        <v>0</v>
      </c>
      <c r="L277" s="219"/>
      <c r="M277" s="221"/>
      <c r="N277" s="222" t="s">
        <v>1</v>
      </c>
      <c r="O277" s="202" t="s">
        <v>37</v>
      </c>
      <c r="P277" s="203">
        <f>I277+J277</f>
        <v>0</v>
      </c>
      <c r="Q277" s="203">
        <f>ROUND(I277*H277,2)</f>
        <v>0</v>
      </c>
      <c r="R277" s="203">
        <f>ROUND(J277*H277,2)</f>
        <v>0</v>
      </c>
      <c r="S277" s="68"/>
      <c r="T277" s="204">
        <f>S277*H277</f>
        <v>0</v>
      </c>
      <c r="U277" s="204">
        <v>0</v>
      </c>
      <c r="V277" s="204">
        <f>U277*H277</f>
        <v>0</v>
      </c>
      <c r="W277" s="204">
        <v>0</v>
      </c>
      <c r="X277" s="205">
        <f>W277*H277</f>
        <v>0</v>
      </c>
      <c r="Y277" s="31"/>
      <c r="Z277" s="31"/>
      <c r="AA277" s="31"/>
      <c r="AB277" s="31"/>
      <c r="AC277" s="31"/>
      <c r="AD277" s="31"/>
      <c r="AE277" s="31"/>
      <c r="AR277" s="206" t="s">
        <v>83</v>
      </c>
      <c r="AT277" s="206" t="s">
        <v>199</v>
      </c>
      <c r="AU277" s="206" t="s">
        <v>81</v>
      </c>
      <c r="AY277" s="14" t="s">
        <v>167</v>
      </c>
      <c r="BE277" s="207">
        <f>IF(O277="základní",K277,0)</f>
        <v>0</v>
      </c>
      <c r="BF277" s="207">
        <f>IF(O277="snížená",K277,0)</f>
        <v>0</v>
      </c>
      <c r="BG277" s="207">
        <f>IF(O277="zákl. přenesená",K277,0)</f>
        <v>0</v>
      </c>
      <c r="BH277" s="207">
        <f>IF(O277="sníž. přenesená",K277,0)</f>
        <v>0</v>
      </c>
      <c r="BI277" s="207">
        <f>IF(O277="nulová",K277,0)</f>
        <v>0</v>
      </c>
      <c r="BJ277" s="14" t="s">
        <v>81</v>
      </c>
      <c r="BK277" s="207">
        <f>ROUND(P277*H277,2)</f>
        <v>0</v>
      </c>
      <c r="BL277" s="14" t="s">
        <v>81</v>
      </c>
      <c r="BM277" s="206" t="s">
        <v>1027</v>
      </c>
    </row>
    <row r="278" spans="1:65" s="2" customFormat="1" ht="19.5">
      <c r="A278" s="31"/>
      <c r="B278" s="32"/>
      <c r="C278" s="33"/>
      <c r="D278" s="208" t="s">
        <v>174</v>
      </c>
      <c r="E278" s="33"/>
      <c r="F278" s="209" t="s">
        <v>754</v>
      </c>
      <c r="G278" s="33"/>
      <c r="H278" s="33"/>
      <c r="I278" s="210"/>
      <c r="J278" s="210"/>
      <c r="K278" s="33"/>
      <c r="L278" s="33"/>
      <c r="M278" s="36"/>
      <c r="N278" s="211"/>
      <c r="O278" s="212"/>
      <c r="P278" s="68"/>
      <c r="Q278" s="68"/>
      <c r="R278" s="68"/>
      <c r="S278" s="68"/>
      <c r="T278" s="68"/>
      <c r="U278" s="68"/>
      <c r="V278" s="68"/>
      <c r="W278" s="68"/>
      <c r="X278" s="69"/>
      <c r="Y278" s="31"/>
      <c r="Z278" s="31"/>
      <c r="AA278" s="31"/>
      <c r="AB278" s="31"/>
      <c r="AC278" s="31"/>
      <c r="AD278" s="31"/>
      <c r="AE278" s="31"/>
      <c r="AT278" s="14" t="s">
        <v>174</v>
      </c>
      <c r="AU278" s="14" t="s">
        <v>81</v>
      </c>
    </row>
    <row r="279" spans="1:65" s="2" customFormat="1" ht="37.9" customHeight="1">
      <c r="A279" s="31"/>
      <c r="B279" s="32"/>
      <c r="C279" s="213" t="s">
        <v>514</v>
      </c>
      <c r="D279" s="213" t="s">
        <v>199</v>
      </c>
      <c r="E279" s="214" t="s">
        <v>756</v>
      </c>
      <c r="F279" s="215" t="s">
        <v>757</v>
      </c>
      <c r="G279" s="216" t="s">
        <v>202</v>
      </c>
      <c r="H279" s="217">
        <v>1</v>
      </c>
      <c r="I279" s="218"/>
      <c r="J279" s="219"/>
      <c r="K279" s="220">
        <f>ROUND(P279*H279,2)</f>
        <v>0</v>
      </c>
      <c r="L279" s="219"/>
      <c r="M279" s="221"/>
      <c r="N279" s="222" t="s">
        <v>1</v>
      </c>
      <c r="O279" s="202" t="s">
        <v>37</v>
      </c>
      <c r="P279" s="203">
        <f>I279+J279</f>
        <v>0</v>
      </c>
      <c r="Q279" s="203">
        <f>ROUND(I279*H279,2)</f>
        <v>0</v>
      </c>
      <c r="R279" s="203">
        <f>ROUND(J279*H279,2)</f>
        <v>0</v>
      </c>
      <c r="S279" s="68"/>
      <c r="T279" s="204">
        <f>S279*H279</f>
        <v>0</v>
      </c>
      <c r="U279" s="204">
        <v>0</v>
      </c>
      <c r="V279" s="204">
        <f>U279*H279</f>
        <v>0</v>
      </c>
      <c r="W279" s="204">
        <v>0</v>
      </c>
      <c r="X279" s="205">
        <f>W279*H279</f>
        <v>0</v>
      </c>
      <c r="Y279" s="31"/>
      <c r="Z279" s="31"/>
      <c r="AA279" s="31"/>
      <c r="AB279" s="31"/>
      <c r="AC279" s="31"/>
      <c r="AD279" s="31"/>
      <c r="AE279" s="31"/>
      <c r="AR279" s="206" t="s">
        <v>83</v>
      </c>
      <c r="AT279" s="206" t="s">
        <v>199</v>
      </c>
      <c r="AU279" s="206" t="s">
        <v>81</v>
      </c>
      <c r="AY279" s="14" t="s">
        <v>167</v>
      </c>
      <c r="BE279" s="207">
        <f>IF(O279="základní",K279,0)</f>
        <v>0</v>
      </c>
      <c r="BF279" s="207">
        <f>IF(O279="snížená",K279,0)</f>
        <v>0</v>
      </c>
      <c r="BG279" s="207">
        <f>IF(O279="zákl. přenesená",K279,0)</f>
        <v>0</v>
      </c>
      <c r="BH279" s="207">
        <f>IF(O279="sníž. přenesená",K279,0)</f>
        <v>0</v>
      </c>
      <c r="BI279" s="207">
        <f>IF(O279="nulová",K279,0)</f>
        <v>0</v>
      </c>
      <c r="BJ279" s="14" t="s">
        <v>81</v>
      </c>
      <c r="BK279" s="207">
        <f>ROUND(P279*H279,2)</f>
        <v>0</v>
      </c>
      <c r="BL279" s="14" t="s">
        <v>81</v>
      </c>
      <c r="BM279" s="206" t="s">
        <v>1028</v>
      </c>
    </row>
    <row r="280" spans="1:65" s="2" customFormat="1" ht="19.5">
      <c r="A280" s="31"/>
      <c r="B280" s="32"/>
      <c r="C280" s="33"/>
      <c r="D280" s="208" t="s">
        <v>174</v>
      </c>
      <c r="E280" s="33"/>
      <c r="F280" s="209" t="s">
        <v>757</v>
      </c>
      <c r="G280" s="33"/>
      <c r="H280" s="33"/>
      <c r="I280" s="210"/>
      <c r="J280" s="210"/>
      <c r="K280" s="33"/>
      <c r="L280" s="33"/>
      <c r="M280" s="36"/>
      <c r="N280" s="211"/>
      <c r="O280" s="212"/>
      <c r="P280" s="68"/>
      <c r="Q280" s="68"/>
      <c r="R280" s="68"/>
      <c r="S280" s="68"/>
      <c r="T280" s="68"/>
      <c r="U280" s="68"/>
      <c r="V280" s="68"/>
      <c r="W280" s="68"/>
      <c r="X280" s="69"/>
      <c r="Y280" s="31"/>
      <c r="Z280" s="31"/>
      <c r="AA280" s="31"/>
      <c r="AB280" s="31"/>
      <c r="AC280" s="31"/>
      <c r="AD280" s="31"/>
      <c r="AE280" s="31"/>
      <c r="AT280" s="14" t="s">
        <v>174</v>
      </c>
      <c r="AU280" s="14" t="s">
        <v>81</v>
      </c>
    </row>
    <row r="281" spans="1:65" s="2" customFormat="1" ht="24.2" customHeight="1">
      <c r="A281" s="31"/>
      <c r="B281" s="32"/>
      <c r="C281" s="213" t="s">
        <v>520</v>
      </c>
      <c r="D281" s="213" t="s">
        <v>199</v>
      </c>
      <c r="E281" s="214" t="s">
        <v>491</v>
      </c>
      <c r="F281" s="215" t="s">
        <v>492</v>
      </c>
      <c r="G281" s="216" t="s">
        <v>202</v>
      </c>
      <c r="H281" s="217">
        <v>1</v>
      </c>
      <c r="I281" s="218"/>
      <c r="J281" s="219"/>
      <c r="K281" s="220">
        <f>ROUND(P281*H281,2)</f>
        <v>0</v>
      </c>
      <c r="L281" s="219"/>
      <c r="M281" s="221"/>
      <c r="N281" s="222" t="s">
        <v>1</v>
      </c>
      <c r="O281" s="202" t="s">
        <v>37</v>
      </c>
      <c r="P281" s="203">
        <f>I281+J281</f>
        <v>0</v>
      </c>
      <c r="Q281" s="203">
        <f>ROUND(I281*H281,2)</f>
        <v>0</v>
      </c>
      <c r="R281" s="203">
        <f>ROUND(J281*H281,2)</f>
        <v>0</v>
      </c>
      <c r="S281" s="68"/>
      <c r="T281" s="204">
        <f>S281*H281</f>
        <v>0</v>
      </c>
      <c r="U281" s="204">
        <v>0</v>
      </c>
      <c r="V281" s="204">
        <f>U281*H281</f>
        <v>0</v>
      </c>
      <c r="W281" s="204">
        <v>0</v>
      </c>
      <c r="X281" s="205">
        <f>W281*H281</f>
        <v>0</v>
      </c>
      <c r="Y281" s="31"/>
      <c r="Z281" s="31"/>
      <c r="AA281" s="31"/>
      <c r="AB281" s="31"/>
      <c r="AC281" s="31"/>
      <c r="AD281" s="31"/>
      <c r="AE281" s="31"/>
      <c r="AR281" s="206" t="s">
        <v>83</v>
      </c>
      <c r="AT281" s="206" t="s">
        <v>199</v>
      </c>
      <c r="AU281" s="206" t="s">
        <v>81</v>
      </c>
      <c r="AY281" s="14" t="s">
        <v>167</v>
      </c>
      <c r="BE281" s="207">
        <f>IF(O281="základní",K281,0)</f>
        <v>0</v>
      </c>
      <c r="BF281" s="207">
        <f>IF(O281="snížená",K281,0)</f>
        <v>0</v>
      </c>
      <c r="BG281" s="207">
        <f>IF(O281="zákl. přenesená",K281,0)</f>
        <v>0</v>
      </c>
      <c r="BH281" s="207">
        <f>IF(O281="sníž. přenesená",K281,0)</f>
        <v>0</v>
      </c>
      <c r="BI281" s="207">
        <f>IF(O281="nulová",K281,0)</f>
        <v>0</v>
      </c>
      <c r="BJ281" s="14" t="s">
        <v>81</v>
      </c>
      <c r="BK281" s="207">
        <f>ROUND(P281*H281,2)</f>
        <v>0</v>
      </c>
      <c r="BL281" s="14" t="s">
        <v>81</v>
      </c>
      <c r="BM281" s="206" t="s">
        <v>1029</v>
      </c>
    </row>
    <row r="282" spans="1:65" s="2" customFormat="1" ht="19.5">
      <c r="A282" s="31"/>
      <c r="B282" s="32"/>
      <c r="C282" s="33"/>
      <c r="D282" s="208" t="s">
        <v>174</v>
      </c>
      <c r="E282" s="33"/>
      <c r="F282" s="209" t="s">
        <v>492</v>
      </c>
      <c r="G282" s="33"/>
      <c r="H282" s="33"/>
      <c r="I282" s="210"/>
      <c r="J282" s="210"/>
      <c r="K282" s="33"/>
      <c r="L282" s="33"/>
      <c r="M282" s="36"/>
      <c r="N282" s="211"/>
      <c r="O282" s="212"/>
      <c r="P282" s="68"/>
      <c r="Q282" s="68"/>
      <c r="R282" s="68"/>
      <c r="S282" s="68"/>
      <c r="T282" s="68"/>
      <c r="U282" s="68"/>
      <c r="V282" s="68"/>
      <c r="W282" s="68"/>
      <c r="X282" s="69"/>
      <c r="Y282" s="31"/>
      <c r="Z282" s="31"/>
      <c r="AA282" s="31"/>
      <c r="AB282" s="31"/>
      <c r="AC282" s="31"/>
      <c r="AD282" s="31"/>
      <c r="AE282" s="31"/>
      <c r="AT282" s="14" t="s">
        <v>174</v>
      </c>
      <c r="AU282" s="14" t="s">
        <v>81</v>
      </c>
    </row>
    <row r="283" spans="1:65" s="2" customFormat="1" ht="14.45" customHeight="1">
      <c r="A283" s="31"/>
      <c r="B283" s="32"/>
      <c r="C283" s="213" t="s">
        <v>765</v>
      </c>
      <c r="D283" s="213" t="s">
        <v>199</v>
      </c>
      <c r="E283" s="214" t="s">
        <v>495</v>
      </c>
      <c r="F283" s="215" t="s">
        <v>496</v>
      </c>
      <c r="G283" s="216" t="s">
        <v>202</v>
      </c>
      <c r="H283" s="217">
        <v>1</v>
      </c>
      <c r="I283" s="218"/>
      <c r="J283" s="219"/>
      <c r="K283" s="220">
        <f>ROUND(P283*H283,2)</f>
        <v>0</v>
      </c>
      <c r="L283" s="219"/>
      <c r="M283" s="221"/>
      <c r="N283" s="222" t="s">
        <v>1</v>
      </c>
      <c r="O283" s="202" t="s">
        <v>37</v>
      </c>
      <c r="P283" s="203">
        <f>I283+J283</f>
        <v>0</v>
      </c>
      <c r="Q283" s="203">
        <f>ROUND(I283*H283,2)</f>
        <v>0</v>
      </c>
      <c r="R283" s="203">
        <f>ROUND(J283*H283,2)</f>
        <v>0</v>
      </c>
      <c r="S283" s="68"/>
      <c r="T283" s="204">
        <f>S283*H283</f>
        <v>0</v>
      </c>
      <c r="U283" s="204">
        <v>0</v>
      </c>
      <c r="V283" s="204">
        <f>U283*H283</f>
        <v>0</v>
      </c>
      <c r="W283" s="204">
        <v>0</v>
      </c>
      <c r="X283" s="205">
        <f>W283*H283</f>
        <v>0</v>
      </c>
      <c r="Y283" s="31"/>
      <c r="Z283" s="31"/>
      <c r="AA283" s="31"/>
      <c r="AB283" s="31"/>
      <c r="AC283" s="31"/>
      <c r="AD283" s="31"/>
      <c r="AE283" s="31"/>
      <c r="AR283" s="206" t="s">
        <v>83</v>
      </c>
      <c r="AT283" s="206" t="s">
        <v>199</v>
      </c>
      <c r="AU283" s="206" t="s">
        <v>81</v>
      </c>
      <c r="AY283" s="14" t="s">
        <v>167</v>
      </c>
      <c r="BE283" s="207">
        <f>IF(O283="základní",K283,0)</f>
        <v>0</v>
      </c>
      <c r="BF283" s="207">
        <f>IF(O283="snížená",K283,0)</f>
        <v>0</v>
      </c>
      <c r="BG283" s="207">
        <f>IF(O283="zákl. přenesená",K283,0)</f>
        <v>0</v>
      </c>
      <c r="BH283" s="207">
        <f>IF(O283="sníž. přenesená",K283,0)</f>
        <v>0</v>
      </c>
      <c r="BI283" s="207">
        <f>IF(O283="nulová",K283,0)</f>
        <v>0</v>
      </c>
      <c r="BJ283" s="14" t="s">
        <v>81</v>
      </c>
      <c r="BK283" s="207">
        <f>ROUND(P283*H283,2)</f>
        <v>0</v>
      </c>
      <c r="BL283" s="14" t="s">
        <v>81</v>
      </c>
      <c r="BM283" s="206" t="s">
        <v>1030</v>
      </c>
    </row>
    <row r="284" spans="1:65" s="2" customFormat="1" ht="11.25">
      <c r="A284" s="31"/>
      <c r="B284" s="32"/>
      <c r="C284" s="33"/>
      <c r="D284" s="208" t="s">
        <v>174</v>
      </c>
      <c r="E284" s="33"/>
      <c r="F284" s="209" t="s">
        <v>496</v>
      </c>
      <c r="G284" s="33"/>
      <c r="H284" s="33"/>
      <c r="I284" s="210"/>
      <c r="J284" s="210"/>
      <c r="K284" s="33"/>
      <c r="L284" s="33"/>
      <c r="M284" s="36"/>
      <c r="N284" s="211"/>
      <c r="O284" s="212"/>
      <c r="P284" s="68"/>
      <c r="Q284" s="68"/>
      <c r="R284" s="68"/>
      <c r="S284" s="68"/>
      <c r="T284" s="68"/>
      <c r="U284" s="68"/>
      <c r="V284" s="68"/>
      <c r="W284" s="68"/>
      <c r="X284" s="69"/>
      <c r="Y284" s="31"/>
      <c r="Z284" s="31"/>
      <c r="AA284" s="31"/>
      <c r="AB284" s="31"/>
      <c r="AC284" s="31"/>
      <c r="AD284" s="31"/>
      <c r="AE284" s="31"/>
      <c r="AT284" s="14" t="s">
        <v>174</v>
      </c>
      <c r="AU284" s="14" t="s">
        <v>81</v>
      </c>
    </row>
    <row r="285" spans="1:65" s="2" customFormat="1" ht="14.45" customHeight="1">
      <c r="A285" s="31"/>
      <c r="B285" s="32"/>
      <c r="C285" s="213" t="s">
        <v>769</v>
      </c>
      <c r="D285" s="213" t="s">
        <v>199</v>
      </c>
      <c r="E285" s="214" t="s">
        <v>499</v>
      </c>
      <c r="F285" s="215" t="s">
        <v>500</v>
      </c>
      <c r="G285" s="216" t="s">
        <v>202</v>
      </c>
      <c r="H285" s="217">
        <v>1</v>
      </c>
      <c r="I285" s="218"/>
      <c r="J285" s="219"/>
      <c r="K285" s="220">
        <f>ROUND(P285*H285,2)</f>
        <v>0</v>
      </c>
      <c r="L285" s="219"/>
      <c r="M285" s="221"/>
      <c r="N285" s="222" t="s">
        <v>1</v>
      </c>
      <c r="O285" s="202" t="s">
        <v>37</v>
      </c>
      <c r="P285" s="203">
        <f>I285+J285</f>
        <v>0</v>
      </c>
      <c r="Q285" s="203">
        <f>ROUND(I285*H285,2)</f>
        <v>0</v>
      </c>
      <c r="R285" s="203">
        <f>ROUND(J285*H285,2)</f>
        <v>0</v>
      </c>
      <c r="S285" s="68"/>
      <c r="T285" s="204">
        <f>S285*H285</f>
        <v>0</v>
      </c>
      <c r="U285" s="204">
        <v>0</v>
      </c>
      <c r="V285" s="204">
        <f>U285*H285</f>
        <v>0</v>
      </c>
      <c r="W285" s="204">
        <v>0</v>
      </c>
      <c r="X285" s="205">
        <f>W285*H285</f>
        <v>0</v>
      </c>
      <c r="Y285" s="31"/>
      <c r="Z285" s="31"/>
      <c r="AA285" s="31"/>
      <c r="AB285" s="31"/>
      <c r="AC285" s="31"/>
      <c r="AD285" s="31"/>
      <c r="AE285" s="31"/>
      <c r="AR285" s="206" t="s">
        <v>83</v>
      </c>
      <c r="AT285" s="206" t="s">
        <v>199</v>
      </c>
      <c r="AU285" s="206" t="s">
        <v>81</v>
      </c>
      <c r="AY285" s="14" t="s">
        <v>167</v>
      </c>
      <c r="BE285" s="207">
        <f>IF(O285="základní",K285,0)</f>
        <v>0</v>
      </c>
      <c r="BF285" s="207">
        <f>IF(O285="snížená",K285,0)</f>
        <v>0</v>
      </c>
      <c r="BG285" s="207">
        <f>IF(O285="zákl. přenesená",K285,0)</f>
        <v>0</v>
      </c>
      <c r="BH285" s="207">
        <f>IF(O285="sníž. přenesená",K285,0)</f>
        <v>0</v>
      </c>
      <c r="BI285" s="207">
        <f>IF(O285="nulová",K285,0)</f>
        <v>0</v>
      </c>
      <c r="BJ285" s="14" t="s">
        <v>81</v>
      </c>
      <c r="BK285" s="207">
        <f>ROUND(P285*H285,2)</f>
        <v>0</v>
      </c>
      <c r="BL285" s="14" t="s">
        <v>81</v>
      </c>
      <c r="BM285" s="206" t="s">
        <v>1031</v>
      </c>
    </row>
    <row r="286" spans="1:65" s="2" customFormat="1" ht="11.25">
      <c r="A286" s="31"/>
      <c r="B286" s="32"/>
      <c r="C286" s="33"/>
      <c r="D286" s="208" t="s">
        <v>174</v>
      </c>
      <c r="E286" s="33"/>
      <c r="F286" s="209" t="s">
        <v>500</v>
      </c>
      <c r="G286" s="33"/>
      <c r="H286" s="33"/>
      <c r="I286" s="210"/>
      <c r="J286" s="210"/>
      <c r="K286" s="33"/>
      <c r="L286" s="33"/>
      <c r="M286" s="36"/>
      <c r="N286" s="211"/>
      <c r="O286" s="212"/>
      <c r="P286" s="68"/>
      <c r="Q286" s="68"/>
      <c r="R286" s="68"/>
      <c r="S286" s="68"/>
      <c r="T286" s="68"/>
      <c r="U286" s="68"/>
      <c r="V286" s="68"/>
      <c r="W286" s="68"/>
      <c r="X286" s="69"/>
      <c r="Y286" s="31"/>
      <c r="Z286" s="31"/>
      <c r="AA286" s="31"/>
      <c r="AB286" s="31"/>
      <c r="AC286" s="31"/>
      <c r="AD286" s="31"/>
      <c r="AE286" s="31"/>
      <c r="AT286" s="14" t="s">
        <v>174</v>
      </c>
      <c r="AU286" s="14" t="s">
        <v>81</v>
      </c>
    </row>
    <row r="287" spans="1:65" s="2" customFormat="1" ht="37.9" customHeight="1">
      <c r="A287" s="31"/>
      <c r="B287" s="32"/>
      <c r="C287" s="213" t="s">
        <v>773</v>
      </c>
      <c r="D287" s="213" t="s">
        <v>199</v>
      </c>
      <c r="E287" s="214" t="s">
        <v>762</v>
      </c>
      <c r="F287" s="215" t="s">
        <v>763</v>
      </c>
      <c r="G287" s="216" t="s">
        <v>202</v>
      </c>
      <c r="H287" s="217">
        <v>20</v>
      </c>
      <c r="I287" s="218"/>
      <c r="J287" s="219"/>
      <c r="K287" s="220">
        <f>ROUND(P287*H287,2)</f>
        <v>0</v>
      </c>
      <c r="L287" s="219"/>
      <c r="M287" s="221"/>
      <c r="N287" s="222" t="s">
        <v>1</v>
      </c>
      <c r="O287" s="202" t="s">
        <v>37</v>
      </c>
      <c r="P287" s="203">
        <f>I287+J287</f>
        <v>0</v>
      </c>
      <c r="Q287" s="203">
        <f>ROUND(I287*H287,2)</f>
        <v>0</v>
      </c>
      <c r="R287" s="203">
        <f>ROUND(J287*H287,2)</f>
        <v>0</v>
      </c>
      <c r="S287" s="68"/>
      <c r="T287" s="204">
        <f>S287*H287</f>
        <v>0</v>
      </c>
      <c r="U287" s="204">
        <v>0</v>
      </c>
      <c r="V287" s="204">
        <f>U287*H287</f>
        <v>0</v>
      </c>
      <c r="W287" s="204">
        <v>0</v>
      </c>
      <c r="X287" s="205">
        <f>W287*H287</f>
        <v>0</v>
      </c>
      <c r="Y287" s="31"/>
      <c r="Z287" s="31"/>
      <c r="AA287" s="31"/>
      <c r="AB287" s="31"/>
      <c r="AC287" s="31"/>
      <c r="AD287" s="31"/>
      <c r="AE287" s="31"/>
      <c r="AR287" s="206" t="s">
        <v>218</v>
      </c>
      <c r="AT287" s="206" t="s">
        <v>199</v>
      </c>
      <c r="AU287" s="206" t="s">
        <v>81</v>
      </c>
      <c r="AY287" s="14" t="s">
        <v>167</v>
      </c>
      <c r="BE287" s="207">
        <f>IF(O287="základní",K287,0)</f>
        <v>0</v>
      </c>
      <c r="BF287" s="207">
        <f>IF(O287="snížená",K287,0)</f>
        <v>0</v>
      </c>
      <c r="BG287" s="207">
        <f>IF(O287="zákl. přenesená",K287,0)</f>
        <v>0</v>
      </c>
      <c r="BH287" s="207">
        <f>IF(O287="sníž. přenesená",K287,0)</f>
        <v>0</v>
      </c>
      <c r="BI287" s="207">
        <f>IF(O287="nulová",K287,0)</f>
        <v>0</v>
      </c>
      <c r="BJ287" s="14" t="s">
        <v>81</v>
      </c>
      <c r="BK287" s="207">
        <f>ROUND(P287*H287,2)</f>
        <v>0</v>
      </c>
      <c r="BL287" s="14" t="s">
        <v>218</v>
      </c>
      <c r="BM287" s="206" t="s">
        <v>1032</v>
      </c>
    </row>
    <row r="288" spans="1:65" s="2" customFormat="1" ht="29.25">
      <c r="A288" s="31"/>
      <c r="B288" s="32"/>
      <c r="C288" s="33"/>
      <c r="D288" s="208" t="s">
        <v>174</v>
      </c>
      <c r="E288" s="33"/>
      <c r="F288" s="209" t="s">
        <v>763</v>
      </c>
      <c r="G288" s="33"/>
      <c r="H288" s="33"/>
      <c r="I288" s="210"/>
      <c r="J288" s="210"/>
      <c r="K288" s="33"/>
      <c r="L288" s="33"/>
      <c r="M288" s="36"/>
      <c r="N288" s="211"/>
      <c r="O288" s="212"/>
      <c r="P288" s="68"/>
      <c r="Q288" s="68"/>
      <c r="R288" s="68"/>
      <c r="S288" s="68"/>
      <c r="T288" s="68"/>
      <c r="U288" s="68"/>
      <c r="V288" s="68"/>
      <c r="W288" s="68"/>
      <c r="X288" s="69"/>
      <c r="Y288" s="31"/>
      <c r="Z288" s="31"/>
      <c r="AA288" s="31"/>
      <c r="AB288" s="31"/>
      <c r="AC288" s="31"/>
      <c r="AD288" s="31"/>
      <c r="AE288" s="31"/>
      <c r="AT288" s="14" t="s">
        <v>174</v>
      </c>
      <c r="AU288" s="14" t="s">
        <v>81</v>
      </c>
    </row>
    <row r="289" spans="1:65" s="2" customFormat="1" ht="14.45" customHeight="1">
      <c r="A289" s="31"/>
      <c r="B289" s="32"/>
      <c r="C289" s="213" t="s">
        <v>777</v>
      </c>
      <c r="D289" s="213" t="s">
        <v>199</v>
      </c>
      <c r="E289" s="214" t="s">
        <v>280</v>
      </c>
      <c r="F289" s="215" t="s">
        <v>283</v>
      </c>
      <c r="G289" s="216" t="s">
        <v>202</v>
      </c>
      <c r="H289" s="217">
        <v>1</v>
      </c>
      <c r="I289" s="218"/>
      <c r="J289" s="219"/>
      <c r="K289" s="220">
        <f>ROUND(P289*H289,2)</f>
        <v>0</v>
      </c>
      <c r="L289" s="219"/>
      <c r="M289" s="221"/>
      <c r="N289" s="222" t="s">
        <v>1</v>
      </c>
      <c r="O289" s="202" t="s">
        <v>37</v>
      </c>
      <c r="P289" s="203">
        <f>I289+J289</f>
        <v>0</v>
      </c>
      <c r="Q289" s="203">
        <f>ROUND(I289*H289,2)</f>
        <v>0</v>
      </c>
      <c r="R289" s="203">
        <f>ROUND(J289*H289,2)</f>
        <v>0</v>
      </c>
      <c r="S289" s="68"/>
      <c r="T289" s="204">
        <f>S289*H289</f>
        <v>0</v>
      </c>
      <c r="U289" s="204">
        <v>0</v>
      </c>
      <c r="V289" s="204">
        <f>U289*H289</f>
        <v>0</v>
      </c>
      <c r="W289" s="204">
        <v>0</v>
      </c>
      <c r="X289" s="205">
        <f>W289*H289</f>
        <v>0</v>
      </c>
      <c r="Y289" s="31"/>
      <c r="Z289" s="31"/>
      <c r="AA289" s="31"/>
      <c r="AB289" s="31"/>
      <c r="AC289" s="31"/>
      <c r="AD289" s="31"/>
      <c r="AE289" s="31"/>
      <c r="AR289" s="206" t="s">
        <v>83</v>
      </c>
      <c r="AT289" s="206" t="s">
        <v>199</v>
      </c>
      <c r="AU289" s="206" t="s">
        <v>81</v>
      </c>
      <c r="AY289" s="14" t="s">
        <v>167</v>
      </c>
      <c r="BE289" s="207">
        <f>IF(O289="základní",K289,0)</f>
        <v>0</v>
      </c>
      <c r="BF289" s="207">
        <f>IF(O289="snížená",K289,0)</f>
        <v>0</v>
      </c>
      <c r="BG289" s="207">
        <f>IF(O289="zákl. přenesená",K289,0)</f>
        <v>0</v>
      </c>
      <c r="BH289" s="207">
        <f>IF(O289="sníž. přenesená",K289,0)</f>
        <v>0</v>
      </c>
      <c r="BI289" s="207">
        <f>IF(O289="nulová",K289,0)</f>
        <v>0</v>
      </c>
      <c r="BJ289" s="14" t="s">
        <v>81</v>
      </c>
      <c r="BK289" s="207">
        <f>ROUND(P289*H289,2)</f>
        <v>0</v>
      </c>
      <c r="BL289" s="14" t="s">
        <v>81</v>
      </c>
      <c r="BM289" s="206" t="s">
        <v>1033</v>
      </c>
    </row>
    <row r="290" spans="1:65" s="2" customFormat="1" ht="11.25">
      <c r="A290" s="31"/>
      <c r="B290" s="32"/>
      <c r="C290" s="33"/>
      <c r="D290" s="208" t="s">
        <v>174</v>
      </c>
      <c r="E290" s="33"/>
      <c r="F290" s="209" t="s">
        <v>283</v>
      </c>
      <c r="G290" s="33"/>
      <c r="H290" s="33"/>
      <c r="I290" s="210"/>
      <c r="J290" s="210"/>
      <c r="K290" s="33"/>
      <c r="L290" s="33"/>
      <c r="M290" s="36"/>
      <c r="N290" s="211"/>
      <c r="O290" s="212"/>
      <c r="P290" s="68"/>
      <c r="Q290" s="68"/>
      <c r="R290" s="68"/>
      <c r="S290" s="68"/>
      <c r="T290" s="68"/>
      <c r="U290" s="68"/>
      <c r="V290" s="68"/>
      <c r="W290" s="68"/>
      <c r="X290" s="69"/>
      <c r="Y290" s="31"/>
      <c r="Z290" s="31"/>
      <c r="AA290" s="31"/>
      <c r="AB290" s="31"/>
      <c r="AC290" s="31"/>
      <c r="AD290" s="31"/>
      <c r="AE290" s="31"/>
      <c r="AT290" s="14" t="s">
        <v>174</v>
      </c>
      <c r="AU290" s="14" t="s">
        <v>81</v>
      </c>
    </row>
    <row r="291" spans="1:65" s="2" customFormat="1" ht="24.2" customHeight="1">
      <c r="A291" s="31"/>
      <c r="B291" s="32"/>
      <c r="C291" s="213" t="s">
        <v>779</v>
      </c>
      <c r="D291" s="213" t="s">
        <v>199</v>
      </c>
      <c r="E291" s="214" t="s">
        <v>796</v>
      </c>
      <c r="F291" s="215" t="s">
        <v>797</v>
      </c>
      <c r="G291" s="216" t="s">
        <v>202</v>
      </c>
      <c r="H291" s="217">
        <v>1</v>
      </c>
      <c r="I291" s="218"/>
      <c r="J291" s="219"/>
      <c r="K291" s="220">
        <f>ROUND(P291*H291,2)</f>
        <v>0</v>
      </c>
      <c r="L291" s="219"/>
      <c r="M291" s="221"/>
      <c r="N291" s="222" t="s">
        <v>1</v>
      </c>
      <c r="O291" s="202" t="s">
        <v>37</v>
      </c>
      <c r="P291" s="203">
        <f>I291+J291</f>
        <v>0</v>
      </c>
      <c r="Q291" s="203">
        <f>ROUND(I291*H291,2)</f>
        <v>0</v>
      </c>
      <c r="R291" s="203">
        <f>ROUND(J291*H291,2)</f>
        <v>0</v>
      </c>
      <c r="S291" s="68"/>
      <c r="T291" s="204">
        <f>S291*H291</f>
        <v>0</v>
      </c>
      <c r="U291" s="204">
        <v>0</v>
      </c>
      <c r="V291" s="204">
        <f>U291*H291</f>
        <v>0</v>
      </c>
      <c r="W291" s="204">
        <v>0</v>
      </c>
      <c r="X291" s="205">
        <f>W291*H291</f>
        <v>0</v>
      </c>
      <c r="Y291" s="31"/>
      <c r="Z291" s="31"/>
      <c r="AA291" s="31"/>
      <c r="AB291" s="31"/>
      <c r="AC291" s="31"/>
      <c r="AD291" s="31"/>
      <c r="AE291" s="31"/>
      <c r="AR291" s="206" t="s">
        <v>218</v>
      </c>
      <c r="AT291" s="206" t="s">
        <v>199</v>
      </c>
      <c r="AU291" s="206" t="s">
        <v>81</v>
      </c>
      <c r="AY291" s="14" t="s">
        <v>167</v>
      </c>
      <c r="BE291" s="207">
        <f>IF(O291="základní",K291,0)</f>
        <v>0</v>
      </c>
      <c r="BF291" s="207">
        <f>IF(O291="snížená",K291,0)</f>
        <v>0</v>
      </c>
      <c r="BG291" s="207">
        <f>IF(O291="zákl. přenesená",K291,0)</f>
        <v>0</v>
      </c>
      <c r="BH291" s="207">
        <f>IF(O291="sníž. přenesená",K291,0)</f>
        <v>0</v>
      </c>
      <c r="BI291" s="207">
        <f>IF(O291="nulová",K291,0)</f>
        <v>0</v>
      </c>
      <c r="BJ291" s="14" t="s">
        <v>81</v>
      </c>
      <c r="BK291" s="207">
        <f>ROUND(P291*H291,2)</f>
        <v>0</v>
      </c>
      <c r="BL291" s="14" t="s">
        <v>218</v>
      </c>
      <c r="BM291" s="206" t="s">
        <v>1034</v>
      </c>
    </row>
    <row r="292" spans="1:65" s="2" customFormat="1" ht="11.25">
      <c r="A292" s="31"/>
      <c r="B292" s="32"/>
      <c r="C292" s="33"/>
      <c r="D292" s="208" t="s">
        <v>174</v>
      </c>
      <c r="E292" s="33"/>
      <c r="F292" s="209" t="s">
        <v>797</v>
      </c>
      <c r="G292" s="33"/>
      <c r="H292" s="33"/>
      <c r="I292" s="210"/>
      <c r="J292" s="210"/>
      <c r="K292" s="33"/>
      <c r="L292" s="33"/>
      <c r="M292" s="36"/>
      <c r="N292" s="211"/>
      <c r="O292" s="212"/>
      <c r="P292" s="68"/>
      <c r="Q292" s="68"/>
      <c r="R292" s="68"/>
      <c r="S292" s="68"/>
      <c r="T292" s="68"/>
      <c r="U292" s="68"/>
      <c r="V292" s="68"/>
      <c r="W292" s="68"/>
      <c r="X292" s="69"/>
      <c r="Y292" s="31"/>
      <c r="Z292" s="31"/>
      <c r="AA292" s="31"/>
      <c r="AB292" s="31"/>
      <c r="AC292" s="31"/>
      <c r="AD292" s="31"/>
      <c r="AE292" s="31"/>
      <c r="AT292" s="14" t="s">
        <v>174</v>
      </c>
      <c r="AU292" s="14" t="s">
        <v>81</v>
      </c>
    </row>
    <row r="293" spans="1:65" s="2" customFormat="1" ht="14.45" customHeight="1">
      <c r="A293" s="31"/>
      <c r="B293" s="32"/>
      <c r="C293" s="213" t="s">
        <v>783</v>
      </c>
      <c r="D293" s="213" t="s">
        <v>199</v>
      </c>
      <c r="E293" s="214" t="s">
        <v>800</v>
      </c>
      <c r="F293" s="215" t="s">
        <v>801</v>
      </c>
      <c r="G293" s="216" t="s">
        <v>202</v>
      </c>
      <c r="H293" s="217">
        <v>1</v>
      </c>
      <c r="I293" s="218"/>
      <c r="J293" s="219"/>
      <c r="K293" s="220">
        <f>ROUND(P293*H293,2)</f>
        <v>0</v>
      </c>
      <c r="L293" s="219"/>
      <c r="M293" s="221"/>
      <c r="N293" s="222" t="s">
        <v>1</v>
      </c>
      <c r="O293" s="202" t="s">
        <v>37</v>
      </c>
      <c r="P293" s="203">
        <f>I293+J293</f>
        <v>0</v>
      </c>
      <c r="Q293" s="203">
        <f>ROUND(I293*H293,2)</f>
        <v>0</v>
      </c>
      <c r="R293" s="203">
        <f>ROUND(J293*H293,2)</f>
        <v>0</v>
      </c>
      <c r="S293" s="68"/>
      <c r="T293" s="204">
        <f>S293*H293</f>
        <v>0</v>
      </c>
      <c r="U293" s="204">
        <v>0</v>
      </c>
      <c r="V293" s="204">
        <f>U293*H293</f>
        <v>0</v>
      </c>
      <c r="W293" s="204">
        <v>0</v>
      </c>
      <c r="X293" s="205">
        <f>W293*H293</f>
        <v>0</v>
      </c>
      <c r="Y293" s="31"/>
      <c r="Z293" s="31"/>
      <c r="AA293" s="31"/>
      <c r="AB293" s="31"/>
      <c r="AC293" s="31"/>
      <c r="AD293" s="31"/>
      <c r="AE293" s="31"/>
      <c r="AR293" s="206" t="s">
        <v>218</v>
      </c>
      <c r="AT293" s="206" t="s">
        <v>199</v>
      </c>
      <c r="AU293" s="206" t="s">
        <v>81</v>
      </c>
      <c r="AY293" s="14" t="s">
        <v>167</v>
      </c>
      <c r="BE293" s="207">
        <f>IF(O293="základní",K293,0)</f>
        <v>0</v>
      </c>
      <c r="BF293" s="207">
        <f>IF(O293="snížená",K293,0)</f>
        <v>0</v>
      </c>
      <c r="BG293" s="207">
        <f>IF(O293="zákl. přenesená",K293,0)</f>
        <v>0</v>
      </c>
      <c r="BH293" s="207">
        <f>IF(O293="sníž. přenesená",K293,0)</f>
        <v>0</v>
      </c>
      <c r="BI293" s="207">
        <f>IF(O293="nulová",K293,0)</f>
        <v>0</v>
      </c>
      <c r="BJ293" s="14" t="s">
        <v>81</v>
      </c>
      <c r="BK293" s="207">
        <f>ROUND(P293*H293,2)</f>
        <v>0</v>
      </c>
      <c r="BL293" s="14" t="s">
        <v>218</v>
      </c>
      <c r="BM293" s="206" t="s">
        <v>1035</v>
      </c>
    </row>
    <row r="294" spans="1:65" s="2" customFormat="1" ht="11.25">
      <c r="A294" s="31"/>
      <c r="B294" s="32"/>
      <c r="C294" s="33"/>
      <c r="D294" s="208" t="s">
        <v>174</v>
      </c>
      <c r="E294" s="33"/>
      <c r="F294" s="209" t="s">
        <v>801</v>
      </c>
      <c r="G294" s="33"/>
      <c r="H294" s="33"/>
      <c r="I294" s="210"/>
      <c r="J294" s="210"/>
      <c r="K294" s="33"/>
      <c r="L294" s="33"/>
      <c r="M294" s="36"/>
      <c r="N294" s="211"/>
      <c r="O294" s="212"/>
      <c r="P294" s="68"/>
      <c r="Q294" s="68"/>
      <c r="R294" s="68"/>
      <c r="S294" s="68"/>
      <c r="T294" s="68"/>
      <c r="U294" s="68"/>
      <c r="V294" s="68"/>
      <c r="W294" s="68"/>
      <c r="X294" s="69"/>
      <c r="Y294" s="31"/>
      <c r="Z294" s="31"/>
      <c r="AA294" s="31"/>
      <c r="AB294" s="31"/>
      <c r="AC294" s="31"/>
      <c r="AD294" s="31"/>
      <c r="AE294" s="31"/>
      <c r="AT294" s="14" t="s">
        <v>174</v>
      </c>
      <c r="AU294" s="14" t="s">
        <v>81</v>
      </c>
    </row>
    <row r="295" spans="1:65" s="2" customFormat="1" ht="14.45" customHeight="1">
      <c r="A295" s="31"/>
      <c r="B295" s="32"/>
      <c r="C295" s="213" t="s">
        <v>787</v>
      </c>
      <c r="D295" s="213" t="s">
        <v>199</v>
      </c>
      <c r="E295" s="214" t="s">
        <v>812</v>
      </c>
      <c r="F295" s="215" t="s">
        <v>1036</v>
      </c>
      <c r="G295" s="216" t="s">
        <v>202</v>
      </c>
      <c r="H295" s="217">
        <v>1</v>
      </c>
      <c r="I295" s="218"/>
      <c r="J295" s="219"/>
      <c r="K295" s="220">
        <f>ROUND(P295*H295,2)</f>
        <v>0</v>
      </c>
      <c r="L295" s="219"/>
      <c r="M295" s="221"/>
      <c r="N295" s="222" t="s">
        <v>1</v>
      </c>
      <c r="O295" s="202" t="s">
        <v>37</v>
      </c>
      <c r="P295" s="203">
        <f>I295+J295</f>
        <v>0</v>
      </c>
      <c r="Q295" s="203">
        <f>ROUND(I295*H295,2)</f>
        <v>0</v>
      </c>
      <c r="R295" s="203">
        <f>ROUND(J295*H295,2)</f>
        <v>0</v>
      </c>
      <c r="S295" s="68"/>
      <c r="T295" s="204">
        <f>S295*H295</f>
        <v>0</v>
      </c>
      <c r="U295" s="204">
        <v>0</v>
      </c>
      <c r="V295" s="204">
        <f>U295*H295</f>
        <v>0</v>
      </c>
      <c r="W295" s="204">
        <v>0</v>
      </c>
      <c r="X295" s="205">
        <f>W295*H295</f>
        <v>0</v>
      </c>
      <c r="Y295" s="31"/>
      <c r="Z295" s="31"/>
      <c r="AA295" s="31"/>
      <c r="AB295" s="31"/>
      <c r="AC295" s="31"/>
      <c r="AD295" s="31"/>
      <c r="AE295" s="31"/>
      <c r="AR295" s="206" t="s">
        <v>218</v>
      </c>
      <c r="AT295" s="206" t="s">
        <v>199</v>
      </c>
      <c r="AU295" s="206" t="s">
        <v>81</v>
      </c>
      <c r="AY295" s="14" t="s">
        <v>167</v>
      </c>
      <c r="BE295" s="207">
        <f>IF(O295="základní",K295,0)</f>
        <v>0</v>
      </c>
      <c r="BF295" s="207">
        <f>IF(O295="snížená",K295,0)</f>
        <v>0</v>
      </c>
      <c r="BG295" s="207">
        <f>IF(O295="zákl. přenesená",K295,0)</f>
        <v>0</v>
      </c>
      <c r="BH295" s="207">
        <f>IF(O295="sníž. přenesená",K295,0)</f>
        <v>0</v>
      </c>
      <c r="BI295" s="207">
        <f>IF(O295="nulová",K295,0)</f>
        <v>0</v>
      </c>
      <c r="BJ295" s="14" t="s">
        <v>81</v>
      </c>
      <c r="BK295" s="207">
        <f>ROUND(P295*H295,2)</f>
        <v>0</v>
      </c>
      <c r="BL295" s="14" t="s">
        <v>218</v>
      </c>
      <c r="BM295" s="206" t="s">
        <v>1037</v>
      </c>
    </row>
    <row r="296" spans="1:65" s="2" customFormat="1" ht="11.25">
      <c r="A296" s="31"/>
      <c r="B296" s="32"/>
      <c r="C296" s="33"/>
      <c r="D296" s="208" t="s">
        <v>174</v>
      </c>
      <c r="E296" s="33"/>
      <c r="F296" s="209" t="s">
        <v>1036</v>
      </c>
      <c r="G296" s="33"/>
      <c r="H296" s="33"/>
      <c r="I296" s="210"/>
      <c r="J296" s="210"/>
      <c r="K296" s="33"/>
      <c r="L296" s="33"/>
      <c r="M296" s="36"/>
      <c r="N296" s="211"/>
      <c r="O296" s="212"/>
      <c r="P296" s="68"/>
      <c r="Q296" s="68"/>
      <c r="R296" s="68"/>
      <c r="S296" s="68"/>
      <c r="T296" s="68"/>
      <c r="U296" s="68"/>
      <c r="V296" s="68"/>
      <c r="W296" s="68"/>
      <c r="X296" s="69"/>
      <c r="Y296" s="31"/>
      <c r="Z296" s="31"/>
      <c r="AA296" s="31"/>
      <c r="AB296" s="31"/>
      <c r="AC296" s="31"/>
      <c r="AD296" s="31"/>
      <c r="AE296" s="31"/>
      <c r="AT296" s="14" t="s">
        <v>174</v>
      </c>
      <c r="AU296" s="14" t="s">
        <v>81</v>
      </c>
    </row>
    <row r="297" spans="1:65" s="2" customFormat="1" ht="37.9" customHeight="1">
      <c r="A297" s="31"/>
      <c r="B297" s="32"/>
      <c r="C297" s="213" t="s">
        <v>791</v>
      </c>
      <c r="D297" s="213" t="s">
        <v>199</v>
      </c>
      <c r="E297" s="214" t="s">
        <v>766</v>
      </c>
      <c r="F297" s="215" t="s">
        <v>767</v>
      </c>
      <c r="G297" s="216" t="s">
        <v>202</v>
      </c>
      <c r="H297" s="217">
        <v>1</v>
      </c>
      <c r="I297" s="218"/>
      <c r="J297" s="219"/>
      <c r="K297" s="220">
        <f>ROUND(P297*H297,2)</f>
        <v>0</v>
      </c>
      <c r="L297" s="219"/>
      <c r="M297" s="221"/>
      <c r="N297" s="222" t="s">
        <v>1</v>
      </c>
      <c r="O297" s="202" t="s">
        <v>37</v>
      </c>
      <c r="P297" s="203">
        <f>I297+J297</f>
        <v>0</v>
      </c>
      <c r="Q297" s="203">
        <f>ROUND(I297*H297,2)</f>
        <v>0</v>
      </c>
      <c r="R297" s="203">
        <f>ROUND(J297*H297,2)</f>
        <v>0</v>
      </c>
      <c r="S297" s="68"/>
      <c r="T297" s="204">
        <f>S297*H297</f>
        <v>0</v>
      </c>
      <c r="U297" s="204">
        <v>0</v>
      </c>
      <c r="V297" s="204">
        <f>U297*H297</f>
        <v>0</v>
      </c>
      <c r="W297" s="204">
        <v>0</v>
      </c>
      <c r="X297" s="205">
        <f>W297*H297</f>
        <v>0</v>
      </c>
      <c r="Y297" s="31"/>
      <c r="Z297" s="31"/>
      <c r="AA297" s="31"/>
      <c r="AB297" s="31"/>
      <c r="AC297" s="31"/>
      <c r="AD297" s="31"/>
      <c r="AE297" s="31"/>
      <c r="AR297" s="206" t="s">
        <v>83</v>
      </c>
      <c r="AT297" s="206" t="s">
        <v>199</v>
      </c>
      <c r="AU297" s="206" t="s">
        <v>81</v>
      </c>
      <c r="AY297" s="14" t="s">
        <v>167</v>
      </c>
      <c r="BE297" s="207">
        <f>IF(O297="základní",K297,0)</f>
        <v>0</v>
      </c>
      <c r="BF297" s="207">
        <f>IF(O297="snížená",K297,0)</f>
        <v>0</v>
      </c>
      <c r="BG297" s="207">
        <f>IF(O297="zákl. přenesená",K297,0)</f>
        <v>0</v>
      </c>
      <c r="BH297" s="207">
        <f>IF(O297="sníž. přenesená",K297,0)</f>
        <v>0</v>
      </c>
      <c r="BI297" s="207">
        <f>IF(O297="nulová",K297,0)</f>
        <v>0</v>
      </c>
      <c r="BJ297" s="14" t="s">
        <v>81</v>
      </c>
      <c r="BK297" s="207">
        <f>ROUND(P297*H297,2)</f>
        <v>0</v>
      </c>
      <c r="BL297" s="14" t="s">
        <v>81</v>
      </c>
      <c r="BM297" s="206" t="s">
        <v>1038</v>
      </c>
    </row>
    <row r="298" spans="1:65" s="2" customFormat="1" ht="29.25">
      <c r="A298" s="31"/>
      <c r="B298" s="32"/>
      <c r="C298" s="33"/>
      <c r="D298" s="208" t="s">
        <v>174</v>
      </c>
      <c r="E298" s="33"/>
      <c r="F298" s="209" t="s">
        <v>767</v>
      </c>
      <c r="G298" s="33"/>
      <c r="H298" s="33"/>
      <c r="I298" s="210"/>
      <c r="J298" s="210"/>
      <c r="K298" s="33"/>
      <c r="L298" s="33"/>
      <c r="M298" s="36"/>
      <c r="N298" s="211"/>
      <c r="O298" s="212"/>
      <c r="P298" s="68"/>
      <c r="Q298" s="68"/>
      <c r="R298" s="68"/>
      <c r="S298" s="68"/>
      <c r="T298" s="68"/>
      <c r="U298" s="68"/>
      <c r="V298" s="68"/>
      <c r="W298" s="68"/>
      <c r="X298" s="69"/>
      <c r="Y298" s="31"/>
      <c r="Z298" s="31"/>
      <c r="AA298" s="31"/>
      <c r="AB298" s="31"/>
      <c r="AC298" s="31"/>
      <c r="AD298" s="31"/>
      <c r="AE298" s="31"/>
      <c r="AT298" s="14" t="s">
        <v>174</v>
      </c>
      <c r="AU298" s="14" t="s">
        <v>81</v>
      </c>
    </row>
    <row r="299" spans="1:65" s="2" customFormat="1" ht="24.2" customHeight="1">
      <c r="A299" s="31"/>
      <c r="B299" s="32"/>
      <c r="C299" s="213" t="s">
        <v>795</v>
      </c>
      <c r="D299" s="213" t="s">
        <v>199</v>
      </c>
      <c r="E299" s="214" t="s">
        <v>770</v>
      </c>
      <c r="F299" s="215" t="s">
        <v>771</v>
      </c>
      <c r="G299" s="216" t="s">
        <v>202</v>
      </c>
      <c r="H299" s="217">
        <v>1</v>
      </c>
      <c r="I299" s="218"/>
      <c r="J299" s="219"/>
      <c r="K299" s="220">
        <f>ROUND(P299*H299,2)</f>
        <v>0</v>
      </c>
      <c r="L299" s="219"/>
      <c r="M299" s="221"/>
      <c r="N299" s="222" t="s">
        <v>1</v>
      </c>
      <c r="O299" s="202" t="s">
        <v>37</v>
      </c>
      <c r="P299" s="203">
        <f>I299+J299</f>
        <v>0</v>
      </c>
      <c r="Q299" s="203">
        <f>ROUND(I299*H299,2)</f>
        <v>0</v>
      </c>
      <c r="R299" s="203">
        <f>ROUND(J299*H299,2)</f>
        <v>0</v>
      </c>
      <c r="S299" s="68"/>
      <c r="T299" s="204">
        <f>S299*H299</f>
        <v>0</v>
      </c>
      <c r="U299" s="204">
        <v>0</v>
      </c>
      <c r="V299" s="204">
        <f>U299*H299</f>
        <v>0</v>
      </c>
      <c r="W299" s="204">
        <v>0</v>
      </c>
      <c r="X299" s="205">
        <f>W299*H299</f>
        <v>0</v>
      </c>
      <c r="Y299" s="31"/>
      <c r="Z299" s="31"/>
      <c r="AA299" s="31"/>
      <c r="AB299" s="31"/>
      <c r="AC299" s="31"/>
      <c r="AD299" s="31"/>
      <c r="AE299" s="31"/>
      <c r="AR299" s="206" t="s">
        <v>83</v>
      </c>
      <c r="AT299" s="206" t="s">
        <v>199</v>
      </c>
      <c r="AU299" s="206" t="s">
        <v>81</v>
      </c>
      <c r="AY299" s="14" t="s">
        <v>167</v>
      </c>
      <c r="BE299" s="207">
        <f>IF(O299="základní",K299,0)</f>
        <v>0</v>
      </c>
      <c r="BF299" s="207">
        <f>IF(O299="snížená",K299,0)</f>
        <v>0</v>
      </c>
      <c r="BG299" s="207">
        <f>IF(O299="zákl. přenesená",K299,0)</f>
        <v>0</v>
      </c>
      <c r="BH299" s="207">
        <f>IF(O299="sníž. přenesená",K299,0)</f>
        <v>0</v>
      </c>
      <c r="BI299" s="207">
        <f>IF(O299="nulová",K299,0)</f>
        <v>0</v>
      </c>
      <c r="BJ299" s="14" t="s">
        <v>81</v>
      </c>
      <c r="BK299" s="207">
        <f>ROUND(P299*H299,2)</f>
        <v>0</v>
      </c>
      <c r="BL299" s="14" t="s">
        <v>81</v>
      </c>
      <c r="BM299" s="206" t="s">
        <v>1039</v>
      </c>
    </row>
    <row r="300" spans="1:65" s="2" customFormat="1" ht="11.25">
      <c r="A300" s="31"/>
      <c r="B300" s="32"/>
      <c r="C300" s="33"/>
      <c r="D300" s="208" t="s">
        <v>174</v>
      </c>
      <c r="E300" s="33"/>
      <c r="F300" s="209" t="s">
        <v>771</v>
      </c>
      <c r="G300" s="33"/>
      <c r="H300" s="33"/>
      <c r="I300" s="210"/>
      <c r="J300" s="210"/>
      <c r="K300" s="33"/>
      <c r="L300" s="33"/>
      <c r="M300" s="36"/>
      <c r="N300" s="211"/>
      <c r="O300" s="212"/>
      <c r="P300" s="68"/>
      <c r="Q300" s="68"/>
      <c r="R300" s="68"/>
      <c r="S300" s="68"/>
      <c r="T300" s="68"/>
      <c r="U300" s="68"/>
      <c r="V300" s="68"/>
      <c r="W300" s="68"/>
      <c r="X300" s="69"/>
      <c r="Y300" s="31"/>
      <c r="Z300" s="31"/>
      <c r="AA300" s="31"/>
      <c r="AB300" s="31"/>
      <c r="AC300" s="31"/>
      <c r="AD300" s="31"/>
      <c r="AE300" s="31"/>
      <c r="AT300" s="14" t="s">
        <v>174</v>
      </c>
      <c r="AU300" s="14" t="s">
        <v>81</v>
      </c>
    </row>
    <row r="301" spans="1:65" s="2" customFormat="1" ht="24.2" customHeight="1">
      <c r="A301" s="31"/>
      <c r="B301" s="32"/>
      <c r="C301" s="213" t="s">
        <v>799</v>
      </c>
      <c r="D301" s="213" t="s">
        <v>199</v>
      </c>
      <c r="E301" s="214" t="s">
        <v>774</v>
      </c>
      <c r="F301" s="215" t="s">
        <v>775</v>
      </c>
      <c r="G301" s="216" t="s">
        <v>202</v>
      </c>
      <c r="H301" s="217">
        <v>1</v>
      </c>
      <c r="I301" s="218"/>
      <c r="J301" s="219"/>
      <c r="K301" s="220">
        <f>ROUND(P301*H301,2)</f>
        <v>0</v>
      </c>
      <c r="L301" s="219"/>
      <c r="M301" s="221"/>
      <c r="N301" s="222" t="s">
        <v>1</v>
      </c>
      <c r="O301" s="202" t="s">
        <v>37</v>
      </c>
      <c r="P301" s="203">
        <f>I301+J301</f>
        <v>0</v>
      </c>
      <c r="Q301" s="203">
        <f>ROUND(I301*H301,2)</f>
        <v>0</v>
      </c>
      <c r="R301" s="203">
        <f>ROUND(J301*H301,2)</f>
        <v>0</v>
      </c>
      <c r="S301" s="68"/>
      <c r="T301" s="204">
        <f>S301*H301</f>
        <v>0</v>
      </c>
      <c r="U301" s="204">
        <v>0</v>
      </c>
      <c r="V301" s="204">
        <f>U301*H301</f>
        <v>0</v>
      </c>
      <c r="W301" s="204">
        <v>0</v>
      </c>
      <c r="X301" s="205">
        <f>W301*H301</f>
        <v>0</v>
      </c>
      <c r="Y301" s="31"/>
      <c r="Z301" s="31"/>
      <c r="AA301" s="31"/>
      <c r="AB301" s="31"/>
      <c r="AC301" s="31"/>
      <c r="AD301" s="31"/>
      <c r="AE301" s="31"/>
      <c r="AR301" s="206" t="s">
        <v>83</v>
      </c>
      <c r="AT301" s="206" t="s">
        <v>199</v>
      </c>
      <c r="AU301" s="206" t="s">
        <v>81</v>
      </c>
      <c r="AY301" s="14" t="s">
        <v>167</v>
      </c>
      <c r="BE301" s="207">
        <f>IF(O301="základní",K301,0)</f>
        <v>0</v>
      </c>
      <c r="BF301" s="207">
        <f>IF(O301="snížená",K301,0)</f>
        <v>0</v>
      </c>
      <c r="BG301" s="207">
        <f>IF(O301="zákl. přenesená",K301,0)</f>
        <v>0</v>
      </c>
      <c r="BH301" s="207">
        <f>IF(O301="sníž. přenesená",K301,0)</f>
        <v>0</v>
      </c>
      <c r="BI301" s="207">
        <f>IF(O301="nulová",K301,0)</f>
        <v>0</v>
      </c>
      <c r="BJ301" s="14" t="s">
        <v>81</v>
      </c>
      <c r="BK301" s="207">
        <f>ROUND(P301*H301,2)</f>
        <v>0</v>
      </c>
      <c r="BL301" s="14" t="s">
        <v>81</v>
      </c>
      <c r="BM301" s="206" t="s">
        <v>1040</v>
      </c>
    </row>
    <row r="302" spans="1:65" s="2" customFormat="1" ht="19.5">
      <c r="A302" s="31"/>
      <c r="B302" s="32"/>
      <c r="C302" s="33"/>
      <c r="D302" s="208" t="s">
        <v>174</v>
      </c>
      <c r="E302" s="33"/>
      <c r="F302" s="209" t="s">
        <v>775</v>
      </c>
      <c r="G302" s="33"/>
      <c r="H302" s="33"/>
      <c r="I302" s="210"/>
      <c r="J302" s="210"/>
      <c r="K302" s="33"/>
      <c r="L302" s="33"/>
      <c r="M302" s="36"/>
      <c r="N302" s="211"/>
      <c r="O302" s="212"/>
      <c r="P302" s="68"/>
      <c r="Q302" s="68"/>
      <c r="R302" s="68"/>
      <c r="S302" s="68"/>
      <c r="T302" s="68"/>
      <c r="U302" s="68"/>
      <c r="V302" s="68"/>
      <c r="W302" s="68"/>
      <c r="X302" s="69"/>
      <c r="Y302" s="31"/>
      <c r="Z302" s="31"/>
      <c r="AA302" s="31"/>
      <c r="AB302" s="31"/>
      <c r="AC302" s="31"/>
      <c r="AD302" s="31"/>
      <c r="AE302" s="31"/>
      <c r="AT302" s="14" t="s">
        <v>174</v>
      </c>
      <c r="AU302" s="14" t="s">
        <v>81</v>
      </c>
    </row>
    <row r="303" spans="1:65" s="2" customFormat="1" ht="37.9" customHeight="1">
      <c r="A303" s="31"/>
      <c r="B303" s="32"/>
      <c r="C303" s="213" t="s">
        <v>803</v>
      </c>
      <c r="D303" s="213" t="s">
        <v>199</v>
      </c>
      <c r="E303" s="214" t="s">
        <v>503</v>
      </c>
      <c r="F303" s="215" t="s">
        <v>504</v>
      </c>
      <c r="G303" s="216" t="s">
        <v>202</v>
      </c>
      <c r="H303" s="217">
        <v>1</v>
      </c>
      <c r="I303" s="218"/>
      <c r="J303" s="219"/>
      <c r="K303" s="220">
        <f>ROUND(P303*H303,2)</f>
        <v>0</v>
      </c>
      <c r="L303" s="219"/>
      <c r="M303" s="221"/>
      <c r="N303" s="222" t="s">
        <v>1</v>
      </c>
      <c r="O303" s="202" t="s">
        <v>37</v>
      </c>
      <c r="P303" s="203">
        <f>I303+J303</f>
        <v>0</v>
      </c>
      <c r="Q303" s="203">
        <f>ROUND(I303*H303,2)</f>
        <v>0</v>
      </c>
      <c r="R303" s="203">
        <f>ROUND(J303*H303,2)</f>
        <v>0</v>
      </c>
      <c r="S303" s="68"/>
      <c r="T303" s="204">
        <f>S303*H303</f>
        <v>0</v>
      </c>
      <c r="U303" s="204">
        <v>0</v>
      </c>
      <c r="V303" s="204">
        <f>U303*H303</f>
        <v>0</v>
      </c>
      <c r="W303" s="204">
        <v>0</v>
      </c>
      <c r="X303" s="205">
        <f>W303*H303</f>
        <v>0</v>
      </c>
      <c r="Y303" s="31"/>
      <c r="Z303" s="31"/>
      <c r="AA303" s="31"/>
      <c r="AB303" s="31"/>
      <c r="AC303" s="31"/>
      <c r="AD303" s="31"/>
      <c r="AE303" s="31"/>
      <c r="AR303" s="206" t="s">
        <v>83</v>
      </c>
      <c r="AT303" s="206" t="s">
        <v>199</v>
      </c>
      <c r="AU303" s="206" t="s">
        <v>81</v>
      </c>
      <c r="AY303" s="14" t="s">
        <v>167</v>
      </c>
      <c r="BE303" s="207">
        <f>IF(O303="základní",K303,0)</f>
        <v>0</v>
      </c>
      <c r="BF303" s="207">
        <f>IF(O303="snížená",K303,0)</f>
        <v>0</v>
      </c>
      <c r="BG303" s="207">
        <f>IF(O303="zákl. přenesená",K303,0)</f>
        <v>0</v>
      </c>
      <c r="BH303" s="207">
        <f>IF(O303="sníž. přenesená",K303,0)</f>
        <v>0</v>
      </c>
      <c r="BI303" s="207">
        <f>IF(O303="nulová",K303,0)</f>
        <v>0</v>
      </c>
      <c r="BJ303" s="14" t="s">
        <v>81</v>
      </c>
      <c r="BK303" s="207">
        <f>ROUND(P303*H303,2)</f>
        <v>0</v>
      </c>
      <c r="BL303" s="14" t="s">
        <v>81</v>
      </c>
      <c r="BM303" s="206" t="s">
        <v>1041</v>
      </c>
    </row>
    <row r="304" spans="1:65" s="2" customFormat="1" ht="19.5">
      <c r="A304" s="31"/>
      <c r="B304" s="32"/>
      <c r="C304" s="33"/>
      <c r="D304" s="208" t="s">
        <v>174</v>
      </c>
      <c r="E304" s="33"/>
      <c r="F304" s="209" t="s">
        <v>504</v>
      </c>
      <c r="G304" s="33"/>
      <c r="H304" s="33"/>
      <c r="I304" s="210"/>
      <c r="J304" s="210"/>
      <c r="K304" s="33"/>
      <c r="L304" s="33"/>
      <c r="M304" s="36"/>
      <c r="N304" s="211"/>
      <c r="O304" s="212"/>
      <c r="P304" s="68"/>
      <c r="Q304" s="68"/>
      <c r="R304" s="68"/>
      <c r="S304" s="68"/>
      <c r="T304" s="68"/>
      <c r="U304" s="68"/>
      <c r="V304" s="68"/>
      <c r="W304" s="68"/>
      <c r="X304" s="69"/>
      <c r="Y304" s="31"/>
      <c r="Z304" s="31"/>
      <c r="AA304" s="31"/>
      <c r="AB304" s="31"/>
      <c r="AC304" s="31"/>
      <c r="AD304" s="31"/>
      <c r="AE304" s="31"/>
      <c r="AT304" s="14" t="s">
        <v>174</v>
      </c>
      <c r="AU304" s="14" t="s">
        <v>81</v>
      </c>
    </row>
    <row r="305" spans="1:65" s="2" customFormat="1" ht="24.2" customHeight="1">
      <c r="A305" s="31"/>
      <c r="B305" s="32"/>
      <c r="C305" s="213" t="s">
        <v>74</v>
      </c>
      <c r="D305" s="213" t="s">
        <v>199</v>
      </c>
      <c r="E305" s="214" t="s">
        <v>780</v>
      </c>
      <c r="F305" s="215" t="s">
        <v>781</v>
      </c>
      <c r="G305" s="216" t="s">
        <v>202</v>
      </c>
      <c r="H305" s="217">
        <v>1</v>
      </c>
      <c r="I305" s="218"/>
      <c r="J305" s="219"/>
      <c r="K305" s="220">
        <f>ROUND(P305*H305,2)</f>
        <v>0</v>
      </c>
      <c r="L305" s="219"/>
      <c r="M305" s="221"/>
      <c r="N305" s="222" t="s">
        <v>1</v>
      </c>
      <c r="O305" s="202" t="s">
        <v>37</v>
      </c>
      <c r="P305" s="203">
        <f>I305+J305</f>
        <v>0</v>
      </c>
      <c r="Q305" s="203">
        <f>ROUND(I305*H305,2)</f>
        <v>0</v>
      </c>
      <c r="R305" s="203">
        <f>ROUND(J305*H305,2)</f>
        <v>0</v>
      </c>
      <c r="S305" s="68"/>
      <c r="T305" s="204">
        <f>S305*H305</f>
        <v>0</v>
      </c>
      <c r="U305" s="204">
        <v>0</v>
      </c>
      <c r="V305" s="204">
        <f>U305*H305</f>
        <v>0</v>
      </c>
      <c r="W305" s="204">
        <v>0</v>
      </c>
      <c r="X305" s="205">
        <f>W305*H305</f>
        <v>0</v>
      </c>
      <c r="Y305" s="31"/>
      <c r="Z305" s="31"/>
      <c r="AA305" s="31"/>
      <c r="AB305" s="31"/>
      <c r="AC305" s="31"/>
      <c r="AD305" s="31"/>
      <c r="AE305" s="31"/>
      <c r="AR305" s="206" t="s">
        <v>83</v>
      </c>
      <c r="AT305" s="206" t="s">
        <v>199</v>
      </c>
      <c r="AU305" s="206" t="s">
        <v>81</v>
      </c>
      <c r="AY305" s="14" t="s">
        <v>167</v>
      </c>
      <c r="BE305" s="207">
        <f>IF(O305="základní",K305,0)</f>
        <v>0</v>
      </c>
      <c r="BF305" s="207">
        <f>IF(O305="snížená",K305,0)</f>
        <v>0</v>
      </c>
      <c r="BG305" s="207">
        <f>IF(O305="zákl. přenesená",K305,0)</f>
        <v>0</v>
      </c>
      <c r="BH305" s="207">
        <f>IF(O305="sníž. přenesená",K305,0)</f>
        <v>0</v>
      </c>
      <c r="BI305" s="207">
        <f>IF(O305="nulová",K305,0)</f>
        <v>0</v>
      </c>
      <c r="BJ305" s="14" t="s">
        <v>81</v>
      </c>
      <c r="BK305" s="207">
        <f>ROUND(P305*H305,2)</f>
        <v>0</v>
      </c>
      <c r="BL305" s="14" t="s">
        <v>81</v>
      </c>
      <c r="BM305" s="206" t="s">
        <v>1042</v>
      </c>
    </row>
    <row r="306" spans="1:65" s="2" customFormat="1" ht="11.25">
      <c r="A306" s="31"/>
      <c r="B306" s="32"/>
      <c r="C306" s="33"/>
      <c r="D306" s="208" t="s">
        <v>174</v>
      </c>
      <c r="E306" s="33"/>
      <c r="F306" s="209" t="s">
        <v>781</v>
      </c>
      <c r="G306" s="33"/>
      <c r="H306" s="33"/>
      <c r="I306" s="210"/>
      <c r="J306" s="210"/>
      <c r="K306" s="33"/>
      <c r="L306" s="33"/>
      <c r="M306" s="36"/>
      <c r="N306" s="211"/>
      <c r="O306" s="212"/>
      <c r="P306" s="68"/>
      <c r="Q306" s="68"/>
      <c r="R306" s="68"/>
      <c r="S306" s="68"/>
      <c r="T306" s="68"/>
      <c r="U306" s="68"/>
      <c r="V306" s="68"/>
      <c r="W306" s="68"/>
      <c r="X306" s="69"/>
      <c r="Y306" s="31"/>
      <c r="Z306" s="31"/>
      <c r="AA306" s="31"/>
      <c r="AB306" s="31"/>
      <c r="AC306" s="31"/>
      <c r="AD306" s="31"/>
      <c r="AE306" s="31"/>
      <c r="AT306" s="14" t="s">
        <v>174</v>
      </c>
      <c r="AU306" s="14" t="s">
        <v>81</v>
      </c>
    </row>
    <row r="307" spans="1:65" s="2" customFormat="1" ht="24.2" customHeight="1">
      <c r="A307" s="31"/>
      <c r="B307" s="32"/>
      <c r="C307" s="213" t="s">
        <v>807</v>
      </c>
      <c r="D307" s="213" t="s">
        <v>199</v>
      </c>
      <c r="E307" s="214" t="s">
        <v>784</v>
      </c>
      <c r="F307" s="215" t="s">
        <v>785</v>
      </c>
      <c r="G307" s="216" t="s">
        <v>202</v>
      </c>
      <c r="H307" s="217">
        <v>1</v>
      </c>
      <c r="I307" s="218"/>
      <c r="J307" s="219"/>
      <c r="K307" s="220">
        <f>ROUND(P307*H307,2)</f>
        <v>0</v>
      </c>
      <c r="L307" s="219"/>
      <c r="M307" s="221"/>
      <c r="N307" s="222" t="s">
        <v>1</v>
      </c>
      <c r="O307" s="202" t="s">
        <v>37</v>
      </c>
      <c r="P307" s="203">
        <f>I307+J307</f>
        <v>0</v>
      </c>
      <c r="Q307" s="203">
        <f>ROUND(I307*H307,2)</f>
        <v>0</v>
      </c>
      <c r="R307" s="203">
        <f>ROUND(J307*H307,2)</f>
        <v>0</v>
      </c>
      <c r="S307" s="68"/>
      <c r="T307" s="204">
        <f>S307*H307</f>
        <v>0</v>
      </c>
      <c r="U307" s="204">
        <v>0</v>
      </c>
      <c r="V307" s="204">
        <f>U307*H307</f>
        <v>0</v>
      </c>
      <c r="W307" s="204">
        <v>0</v>
      </c>
      <c r="X307" s="205">
        <f>W307*H307</f>
        <v>0</v>
      </c>
      <c r="Y307" s="31"/>
      <c r="Z307" s="31"/>
      <c r="AA307" s="31"/>
      <c r="AB307" s="31"/>
      <c r="AC307" s="31"/>
      <c r="AD307" s="31"/>
      <c r="AE307" s="31"/>
      <c r="AR307" s="206" t="s">
        <v>83</v>
      </c>
      <c r="AT307" s="206" t="s">
        <v>199</v>
      </c>
      <c r="AU307" s="206" t="s">
        <v>81</v>
      </c>
      <c r="AY307" s="14" t="s">
        <v>167</v>
      </c>
      <c r="BE307" s="207">
        <f>IF(O307="základní",K307,0)</f>
        <v>0</v>
      </c>
      <c r="BF307" s="207">
        <f>IF(O307="snížená",K307,0)</f>
        <v>0</v>
      </c>
      <c r="BG307" s="207">
        <f>IF(O307="zákl. přenesená",K307,0)</f>
        <v>0</v>
      </c>
      <c r="BH307" s="207">
        <f>IF(O307="sníž. přenesená",K307,0)</f>
        <v>0</v>
      </c>
      <c r="BI307" s="207">
        <f>IF(O307="nulová",K307,0)</f>
        <v>0</v>
      </c>
      <c r="BJ307" s="14" t="s">
        <v>81</v>
      </c>
      <c r="BK307" s="207">
        <f>ROUND(P307*H307,2)</f>
        <v>0</v>
      </c>
      <c r="BL307" s="14" t="s">
        <v>81</v>
      </c>
      <c r="BM307" s="206" t="s">
        <v>1043</v>
      </c>
    </row>
    <row r="308" spans="1:65" s="2" customFormat="1" ht="11.25">
      <c r="A308" s="31"/>
      <c r="B308" s="32"/>
      <c r="C308" s="33"/>
      <c r="D308" s="208" t="s">
        <v>174</v>
      </c>
      <c r="E308" s="33"/>
      <c r="F308" s="209" t="s">
        <v>785</v>
      </c>
      <c r="G308" s="33"/>
      <c r="H308" s="33"/>
      <c r="I308" s="210"/>
      <c r="J308" s="210"/>
      <c r="K308" s="33"/>
      <c r="L308" s="33"/>
      <c r="M308" s="36"/>
      <c r="N308" s="211"/>
      <c r="O308" s="212"/>
      <c r="P308" s="68"/>
      <c r="Q308" s="68"/>
      <c r="R308" s="68"/>
      <c r="S308" s="68"/>
      <c r="T308" s="68"/>
      <c r="U308" s="68"/>
      <c r="V308" s="68"/>
      <c r="W308" s="68"/>
      <c r="X308" s="69"/>
      <c r="Y308" s="31"/>
      <c r="Z308" s="31"/>
      <c r="AA308" s="31"/>
      <c r="AB308" s="31"/>
      <c r="AC308" s="31"/>
      <c r="AD308" s="31"/>
      <c r="AE308" s="31"/>
      <c r="AT308" s="14" t="s">
        <v>174</v>
      </c>
      <c r="AU308" s="14" t="s">
        <v>81</v>
      </c>
    </row>
    <row r="309" spans="1:65" s="2" customFormat="1" ht="24.2" customHeight="1">
      <c r="A309" s="31"/>
      <c r="B309" s="32"/>
      <c r="C309" s="213" t="s">
        <v>811</v>
      </c>
      <c r="D309" s="213" t="s">
        <v>199</v>
      </c>
      <c r="E309" s="214" t="s">
        <v>788</v>
      </c>
      <c r="F309" s="215" t="s">
        <v>789</v>
      </c>
      <c r="G309" s="216" t="s">
        <v>202</v>
      </c>
      <c r="H309" s="217">
        <v>1</v>
      </c>
      <c r="I309" s="218"/>
      <c r="J309" s="219"/>
      <c r="K309" s="220">
        <f>ROUND(P309*H309,2)</f>
        <v>0</v>
      </c>
      <c r="L309" s="219"/>
      <c r="M309" s="221"/>
      <c r="N309" s="222" t="s">
        <v>1</v>
      </c>
      <c r="O309" s="202" t="s">
        <v>37</v>
      </c>
      <c r="P309" s="203">
        <f>I309+J309</f>
        <v>0</v>
      </c>
      <c r="Q309" s="203">
        <f>ROUND(I309*H309,2)</f>
        <v>0</v>
      </c>
      <c r="R309" s="203">
        <f>ROUND(J309*H309,2)</f>
        <v>0</v>
      </c>
      <c r="S309" s="68"/>
      <c r="T309" s="204">
        <f>S309*H309</f>
        <v>0</v>
      </c>
      <c r="U309" s="204">
        <v>0</v>
      </c>
      <c r="V309" s="204">
        <f>U309*H309</f>
        <v>0</v>
      </c>
      <c r="W309" s="204">
        <v>0</v>
      </c>
      <c r="X309" s="205">
        <f>W309*H309</f>
        <v>0</v>
      </c>
      <c r="Y309" s="31"/>
      <c r="Z309" s="31"/>
      <c r="AA309" s="31"/>
      <c r="AB309" s="31"/>
      <c r="AC309" s="31"/>
      <c r="AD309" s="31"/>
      <c r="AE309" s="31"/>
      <c r="AR309" s="206" t="s">
        <v>83</v>
      </c>
      <c r="AT309" s="206" t="s">
        <v>199</v>
      </c>
      <c r="AU309" s="206" t="s">
        <v>81</v>
      </c>
      <c r="AY309" s="14" t="s">
        <v>167</v>
      </c>
      <c r="BE309" s="207">
        <f>IF(O309="základní",K309,0)</f>
        <v>0</v>
      </c>
      <c r="BF309" s="207">
        <f>IF(O309="snížená",K309,0)</f>
        <v>0</v>
      </c>
      <c r="BG309" s="207">
        <f>IF(O309="zákl. přenesená",K309,0)</f>
        <v>0</v>
      </c>
      <c r="BH309" s="207">
        <f>IF(O309="sníž. přenesená",K309,0)</f>
        <v>0</v>
      </c>
      <c r="BI309" s="207">
        <f>IF(O309="nulová",K309,0)</f>
        <v>0</v>
      </c>
      <c r="BJ309" s="14" t="s">
        <v>81</v>
      </c>
      <c r="BK309" s="207">
        <f>ROUND(P309*H309,2)</f>
        <v>0</v>
      </c>
      <c r="BL309" s="14" t="s">
        <v>81</v>
      </c>
      <c r="BM309" s="206" t="s">
        <v>1044</v>
      </c>
    </row>
    <row r="310" spans="1:65" s="2" customFormat="1" ht="11.25">
      <c r="A310" s="31"/>
      <c r="B310" s="32"/>
      <c r="C310" s="33"/>
      <c r="D310" s="208" t="s">
        <v>174</v>
      </c>
      <c r="E310" s="33"/>
      <c r="F310" s="209" t="s">
        <v>789</v>
      </c>
      <c r="G310" s="33"/>
      <c r="H310" s="33"/>
      <c r="I310" s="210"/>
      <c r="J310" s="210"/>
      <c r="K310" s="33"/>
      <c r="L310" s="33"/>
      <c r="M310" s="36"/>
      <c r="N310" s="211"/>
      <c r="O310" s="212"/>
      <c r="P310" s="68"/>
      <c r="Q310" s="68"/>
      <c r="R310" s="68"/>
      <c r="S310" s="68"/>
      <c r="T310" s="68"/>
      <c r="U310" s="68"/>
      <c r="V310" s="68"/>
      <c r="W310" s="68"/>
      <c r="X310" s="69"/>
      <c r="Y310" s="31"/>
      <c r="Z310" s="31"/>
      <c r="AA310" s="31"/>
      <c r="AB310" s="31"/>
      <c r="AC310" s="31"/>
      <c r="AD310" s="31"/>
      <c r="AE310" s="31"/>
      <c r="AT310" s="14" t="s">
        <v>174</v>
      </c>
      <c r="AU310" s="14" t="s">
        <v>81</v>
      </c>
    </row>
    <row r="311" spans="1:65" s="2" customFormat="1" ht="24.2" customHeight="1">
      <c r="A311" s="31"/>
      <c r="B311" s="32"/>
      <c r="C311" s="213" t="s">
        <v>815</v>
      </c>
      <c r="D311" s="213" t="s">
        <v>199</v>
      </c>
      <c r="E311" s="214" t="s">
        <v>792</v>
      </c>
      <c r="F311" s="215" t="s">
        <v>793</v>
      </c>
      <c r="G311" s="216" t="s">
        <v>202</v>
      </c>
      <c r="H311" s="217">
        <v>8</v>
      </c>
      <c r="I311" s="218"/>
      <c r="J311" s="219"/>
      <c r="K311" s="220">
        <f>ROUND(P311*H311,2)</f>
        <v>0</v>
      </c>
      <c r="L311" s="219"/>
      <c r="M311" s="221"/>
      <c r="N311" s="222" t="s">
        <v>1</v>
      </c>
      <c r="O311" s="202" t="s">
        <v>37</v>
      </c>
      <c r="P311" s="203">
        <f>I311+J311</f>
        <v>0</v>
      </c>
      <c r="Q311" s="203">
        <f>ROUND(I311*H311,2)</f>
        <v>0</v>
      </c>
      <c r="R311" s="203">
        <f>ROUND(J311*H311,2)</f>
        <v>0</v>
      </c>
      <c r="S311" s="68"/>
      <c r="T311" s="204">
        <f>S311*H311</f>
        <v>0</v>
      </c>
      <c r="U311" s="204">
        <v>0</v>
      </c>
      <c r="V311" s="204">
        <f>U311*H311</f>
        <v>0</v>
      </c>
      <c r="W311" s="204">
        <v>0</v>
      </c>
      <c r="X311" s="205">
        <f>W311*H311</f>
        <v>0</v>
      </c>
      <c r="Y311" s="31"/>
      <c r="Z311" s="31"/>
      <c r="AA311" s="31"/>
      <c r="AB311" s="31"/>
      <c r="AC311" s="31"/>
      <c r="AD311" s="31"/>
      <c r="AE311" s="31"/>
      <c r="AR311" s="206" t="s">
        <v>83</v>
      </c>
      <c r="AT311" s="206" t="s">
        <v>199</v>
      </c>
      <c r="AU311" s="206" t="s">
        <v>81</v>
      </c>
      <c r="AY311" s="14" t="s">
        <v>167</v>
      </c>
      <c r="BE311" s="207">
        <f>IF(O311="základní",K311,0)</f>
        <v>0</v>
      </c>
      <c r="BF311" s="207">
        <f>IF(O311="snížená",K311,0)</f>
        <v>0</v>
      </c>
      <c r="BG311" s="207">
        <f>IF(O311="zákl. přenesená",K311,0)</f>
        <v>0</v>
      </c>
      <c r="BH311" s="207">
        <f>IF(O311="sníž. přenesená",K311,0)</f>
        <v>0</v>
      </c>
      <c r="BI311" s="207">
        <f>IF(O311="nulová",K311,0)</f>
        <v>0</v>
      </c>
      <c r="BJ311" s="14" t="s">
        <v>81</v>
      </c>
      <c r="BK311" s="207">
        <f>ROUND(P311*H311,2)</f>
        <v>0</v>
      </c>
      <c r="BL311" s="14" t="s">
        <v>81</v>
      </c>
      <c r="BM311" s="206" t="s">
        <v>1045</v>
      </c>
    </row>
    <row r="312" spans="1:65" s="2" customFormat="1" ht="11.25">
      <c r="A312" s="31"/>
      <c r="B312" s="32"/>
      <c r="C312" s="33"/>
      <c r="D312" s="208" t="s">
        <v>174</v>
      </c>
      <c r="E312" s="33"/>
      <c r="F312" s="209" t="s">
        <v>793</v>
      </c>
      <c r="G312" s="33"/>
      <c r="H312" s="33"/>
      <c r="I312" s="210"/>
      <c r="J312" s="210"/>
      <c r="K312" s="33"/>
      <c r="L312" s="33"/>
      <c r="M312" s="36"/>
      <c r="N312" s="211"/>
      <c r="O312" s="212"/>
      <c r="P312" s="68"/>
      <c r="Q312" s="68"/>
      <c r="R312" s="68"/>
      <c r="S312" s="68"/>
      <c r="T312" s="68"/>
      <c r="U312" s="68"/>
      <c r="V312" s="68"/>
      <c r="W312" s="68"/>
      <c r="X312" s="69"/>
      <c r="Y312" s="31"/>
      <c r="Z312" s="31"/>
      <c r="AA312" s="31"/>
      <c r="AB312" s="31"/>
      <c r="AC312" s="31"/>
      <c r="AD312" s="31"/>
      <c r="AE312" s="31"/>
      <c r="AT312" s="14" t="s">
        <v>174</v>
      </c>
      <c r="AU312" s="14" t="s">
        <v>81</v>
      </c>
    </row>
    <row r="313" spans="1:65" s="2" customFormat="1" ht="24.2" customHeight="1">
      <c r="A313" s="31"/>
      <c r="B313" s="32"/>
      <c r="C313" s="213" t="s">
        <v>819</v>
      </c>
      <c r="D313" s="213" t="s">
        <v>199</v>
      </c>
      <c r="E313" s="214" t="s">
        <v>804</v>
      </c>
      <c r="F313" s="215" t="s">
        <v>805</v>
      </c>
      <c r="G313" s="216" t="s">
        <v>202</v>
      </c>
      <c r="H313" s="217">
        <v>1</v>
      </c>
      <c r="I313" s="218"/>
      <c r="J313" s="219"/>
      <c r="K313" s="220">
        <f>ROUND(P313*H313,2)</f>
        <v>0</v>
      </c>
      <c r="L313" s="219"/>
      <c r="M313" s="221"/>
      <c r="N313" s="222" t="s">
        <v>1</v>
      </c>
      <c r="O313" s="202" t="s">
        <v>37</v>
      </c>
      <c r="P313" s="203">
        <f>I313+J313</f>
        <v>0</v>
      </c>
      <c r="Q313" s="203">
        <f>ROUND(I313*H313,2)</f>
        <v>0</v>
      </c>
      <c r="R313" s="203">
        <f>ROUND(J313*H313,2)</f>
        <v>0</v>
      </c>
      <c r="S313" s="68"/>
      <c r="T313" s="204">
        <f>S313*H313</f>
        <v>0</v>
      </c>
      <c r="U313" s="204">
        <v>0</v>
      </c>
      <c r="V313" s="204">
        <f>U313*H313</f>
        <v>0</v>
      </c>
      <c r="W313" s="204">
        <v>0</v>
      </c>
      <c r="X313" s="205">
        <f>W313*H313</f>
        <v>0</v>
      </c>
      <c r="Y313" s="31"/>
      <c r="Z313" s="31"/>
      <c r="AA313" s="31"/>
      <c r="AB313" s="31"/>
      <c r="AC313" s="31"/>
      <c r="AD313" s="31"/>
      <c r="AE313" s="31"/>
      <c r="AR313" s="206" t="s">
        <v>83</v>
      </c>
      <c r="AT313" s="206" t="s">
        <v>199</v>
      </c>
      <c r="AU313" s="206" t="s">
        <v>81</v>
      </c>
      <c r="AY313" s="14" t="s">
        <v>167</v>
      </c>
      <c r="BE313" s="207">
        <f>IF(O313="základní",K313,0)</f>
        <v>0</v>
      </c>
      <c r="BF313" s="207">
        <f>IF(O313="snížená",K313,0)</f>
        <v>0</v>
      </c>
      <c r="BG313" s="207">
        <f>IF(O313="zákl. přenesená",K313,0)</f>
        <v>0</v>
      </c>
      <c r="BH313" s="207">
        <f>IF(O313="sníž. přenesená",K313,0)</f>
        <v>0</v>
      </c>
      <c r="BI313" s="207">
        <f>IF(O313="nulová",K313,0)</f>
        <v>0</v>
      </c>
      <c r="BJ313" s="14" t="s">
        <v>81</v>
      </c>
      <c r="BK313" s="207">
        <f>ROUND(P313*H313,2)</f>
        <v>0</v>
      </c>
      <c r="BL313" s="14" t="s">
        <v>81</v>
      </c>
      <c r="BM313" s="206" t="s">
        <v>1046</v>
      </c>
    </row>
    <row r="314" spans="1:65" s="2" customFormat="1" ht="11.25">
      <c r="A314" s="31"/>
      <c r="B314" s="32"/>
      <c r="C314" s="33"/>
      <c r="D314" s="208" t="s">
        <v>174</v>
      </c>
      <c r="E314" s="33"/>
      <c r="F314" s="209" t="s">
        <v>805</v>
      </c>
      <c r="G314" s="33"/>
      <c r="H314" s="33"/>
      <c r="I314" s="210"/>
      <c r="J314" s="210"/>
      <c r="K314" s="33"/>
      <c r="L314" s="33"/>
      <c r="M314" s="36"/>
      <c r="N314" s="211"/>
      <c r="O314" s="212"/>
      <c r="P314" s="68"/>
      <c r="Q314" s="68"/>
      <c r="R314" s="68"/>
      <c r="S314" s="68"/>
      <c r="T314" s="68"/>
      <c r="U314" s="68"/>
      <c r="V314" s="68"/>
      <c r="W314" s="68"/>
      <c r="X314" s="69"/>
      <c r="Y314" s="31"/>
      <c r="Z314" s="31"/>
      <c r="AA314" s="31"/>
      <c r="AB314" s="31"/>
      <c r="AC314" s="31"/>
      <c r="AD314" s="31"/>
      <c r="AE314" s="31"/>
      <c r="AT314" s="14" t="s">
        <v>174</v>
      </c>
      <c r="AU314" s="14" t="s">
        <v>81</v>
      </c>
    </row>
    <row r="315" spans="1:65" s="2" customFormat="1" ht="24.2" customHeight="1">
      <c r="A315" s="31"/>
      <c r="B315" s="32"/>
      <c r="C315" s="213" t="s">
        <v>823</v>
      </c>
      <c r="D315" s="213" t="s">
        <v>199</v>
      </c>
      <c r="E315" s="214" t="s">
        <v>808</v>
      </c>
      <c r="F315" s="215" t="s">
        <v>809</v>
      </c>
      <c r="G315" s="216" t="s">
        <v>202</v>
      </c>
      <c r="H315" s="217">
        <v>1</v>
      </c>
      <c r="I315" s="218"/>
      <c r="J315" s="219"/>
      <c r="K315" s="220">
        <f>ROUND(P315*H315,2)</f>
        <v>0</v>
      </c>
      <c r="L315" s="219"/>
      <c r="M315" s="221"/>
      <c r="N315" s="222" t="s">
        <v>1</v>
      </c>
      <c r="O315" s="202" t="s">
        <v>37</v>
      </c>
      <c r="P315" s="203">
        <f>I315+J315</f>
        <v>0</v>
      </c>
      <c r="Q315" s="203">
        <f>ROUND(I315*H315,2)</f>
        <v>0</v>
      </c>
      <c r="R315" s="203">
        <f>ROUND(J315*H315,2)</f>
        <v>0</v>
      </c>
      <c r="S315" s="68"/>
      <c r="T315" s="204">
        <f>S315*H315</f>
        <v>0</v>
      </c>
      <c r="U315" s="204">
        <v>0</v>
      </c>
      <c r="V315" s="204">
        <f>U315*H315</f>
        <v>0</v>
      </c>
      <c r="W315" s="204">
        <v>0</v>
      </c>
      <c r="X315" s="205">
        <f>W315*H315</f>
        <v>0</v>
      </c>
      <c r="Y315" s="31"/>
      <c r="Z315" s="31"/>
      <c r="AA315" s="31"/>
      <c r="AB315" s="31"/>
      <c r="AC315" s="31"/>
      <c r="AD315" s="31"/>
      <c r="AE315" s="31"/>
      <c r="AR315" s="206" t="s">
        <v>83</v>
      </c>
      <c r="AT315" s="206" t="s">
        <v>199</v>
      </c>
      <c r="AU315" s="206" t="s">
        <v>81</v>
      </c>
      <c r="AY315" s="14" t="s">
        <v>167</v>
      </c>
      <c r="BE315" s="207">
        <f>IF(O315="základní",K315,0)</f>
        <v>0</v>
      </c>
      <c r="BF315" s="207">
        <f>IF(O315="snížená",K315,0)</f>
        <v>0</v>
      </c>
      <c r="BG315" s="207">
        <f>IF(O315="zákl. přenesená",K315,0)</f>
        <v>0</v>
      </c>
      <c r="BH315" s="207">
        <f>IF(O315="sníž. přenesená",K315,0)</f>
        <v>0</v>
      </c>
      <c r="BI315" s="207">
        <f>IF(O315="nulová",K315,0)</f>
        <v>0</v>
      </c>
      <c r="BJ315" s="14" t="s">
        <v>81</v>
      </c>
      <c r="BK315" s="207">
        <f>ROUND(P315*H315,2)</f>
        <v>0</v>
      </c>
      <c r="BL315" s="14" t="s">
        <v>81</v>
      </c>
      <c r="BM315" s="206" t="s">
        <v>1047</v>
      </c>
    </row>
    <row r="316" spans="1:65" s="2" customFormat="1" ht="19.5">
      <c r="A316" s="31"/>
      <c r="B316" s="32"/>
      <c r="C316" s="33"/>
      <c r="D316" s="208" t="s">
        <v>174</v>
      </c>
      <c r="E316" s="33"/>
      <c r="F316" s="209" t="s">
        <v>809</v>
      </c>
      <c r="G316" s="33"/>
      <c r="H316" s="33"/>
      <c r="I316" s="210"/>
      <c r="J316" s="210"/>
      <c r="K316" s="33"/>
      <c r="L316" s="33"/>
      <c r="M316" s="36"/>
      <c r="N316" s="211"/>
      <c r="O316" s="212"/>
      <c r="P316" s="68"/>
      <c r="Q316" s="68"/>
      <c r="R316" s="68"/>
      <c r="S316" s="68"/>
      <c r="T316" s="68"/>
      <c r="U316" s="68"/>
      <c r="V316" s="68"/>
      <c r="W316" s="68"/>
      <c r="X316" s="69"/>
      <c r="Y316" s="31"/>
      <c r="Z316" s="31"/>
      <c r="AA316" s="31"/>
      <c r="AB316" s="31"/>
      <c r="AC316" s="31"/>
      <c r="AD316" s="31"/>
      <c r="AE316" s="31"/>
      <c r="AT316" s="14" t="s">
        <v>174</v>
      </c>
      <c r="AU316" s="14" t="s">
        <v>81</v>
      </c>
    </row>
    <row r="317" spans="1:65" s="2" customFormat="1" ht="24.2" customHeight="1">
      <c r="A317" s="31"/>
      <c r="B317" s="32"/>
      <c r="C317" s="213" t="s">
        <v>827</v>
      </c>
      <c r="D317" s="213" t="s">
        <v>199</v>
      </c>
      <c r="E317" s="214" t="s">
        <v>816</v>
      </c>
      <c r="F317" s="215" t="s">
        <v>817</v>
      </c>
      <c r="G317" s="216" t="s">
        <v>202</v>
      </c>
      <c r="H317" s="217">
        <v>23</v>
      </c>
      <c r="I317" s="218"/>
      <c r="J317" s="219"/>
      <c r="K317" s="220">
        <f>ROUND(P317*H317,2)</f>
        <v>0</v>
      </c>
      <c r="L317" s="219"/>
      <c r="M317" s="221"/>
      <c r="N317" s="222" t="s">
        <v>1</v>
      </c>
      <c r="O317" s="202" t="s">
        <v>37</v>
      </c>
      <c r="P317" s="203">
        <f>I317+J317</f>
        <v>0</v>
      </c>
      <c r="Q317" s="203">
        <f>ROUND(I317*H317,2)</f>
        <v>0</v>
      </c>
      <c r="R317" s="203">
        <f>ROUND(J317*H317,2)</f>
        <v>0</v>
      </c>
      <c r="S317" s="68"/>
      <c r="T317" s="204">
        <f>S317*H317</f>
        <v>0</v>
      </c>
      <c r="U317" s="204">
        <v>0</v>
      </c>
      <c r="V317" s="204">
        <f>U317*H317</f>
        <v>0</v>
      </c>
      <c r="W317" s="204">
        <v>0</v>
      </c>
      <c r="X317" s="205">
        <f>W317*H317</f>
        <v>0</v>
      </c>
      <c r="Y317" s="31"/>
      <c r="Z317" s="31"/>
      <c r="AA317" s="31"/>
      <c r="AB317" s="31"/>
      <c r="AC317" s="31"/>
      <c r="AD317" s="31"/>
      <c r="AE317" s="31"/>
      <c r="AR317" s="206" t="s">
        <v>83</v>
      </c>
      <c r="AT317" s="206" t="s">
        <v>199</v>
      </c>
      <c r="AU317" s="206" t="s">
        <v>81</v>
      </c>
      <c r="AY317" s="14" t="s">
        <v>167</v>
      </c>
      <c r="BE317" s="207">
        <f>IF(O317="základní",K317,0)</f>
        <v>0</v>
      </c>
      <c r="BF317" s="207">
        <f>IF(O317="snížená",K317,0)</f>
        <v>0</v>
      </c>
      <c r="BG317" s="207">
        <f>IF(O317="zákl. přenesená",K317,0)</f>
        <v>0</v>
      </c>
      <c r="BH317" s="207">
        <f>IF(O317="sníž. přenesená",K317,0)</f>
        <v>0</v>
      </c>
      <c r="BI317" s="207">
        <f>IF(O317="nulová",K317,0)</f>
        <v>0</v>
      </c>
      <c r="BJ317" s="14" t="s">
        <v>81</v>
      </c>
      <c r="BK317" s="207">
        <f>ROUND(P317*H317,2)</f>
        <v>0</v>
      </c>
      <c r="BL317" s="14" t="s">
        <v>81</v>
      </c>
      <c r="BM317" s="206" t="s">
        <v>1048</v>
      </c>
    </row>
    <row r="318" spans="1:65" s="2" customFormat="1" ht="11.25">
      <c r="A318" s="31"/>
      <c r="B318" s="32"/>
      <c r="C318" s="33"/>
      <c r="D318" s="208" t="s">
        <v>174</v>
      </c>
      <c r="E318" s="33"/>
      <c r="F318" s="209" t="s">
        <v>817</v>
      </c>
      <c r="G318" s="33"/>
      <c r="H318" s="33"/>
      <c r="I318" s="210"/>
      <c r="J318" s="210"/>
      <c r="K318" s="33"/>
      <c r="L318" s="33"/>
      <c r="M318" s="36"/>
      <c r="N318" s="211"/>
      <c r="O318" s="212"/>
      <c r="P318" s="68"/>
      <c r="Q318" s="68"/>
      <c r="R318" s="68"/>
      <c r="S318" s="68"/>
      <c r="T318" s="68"/>
      <c r="U318" s="68"/>
      <c r="V318" s="68"/>
      <c r="W318" s="68"/>
      <c r="X318" s="69"/>
      <c r="Y318" s="31"/>
      <c r="Z318" s="31"/>
      <c r="AA318" s="31"/>
      <c r="AB318" s="31"/>
      <c r="AC318" s="31"/>
      <c r="AD318" s="31"/>
      <c r="AE318" s="31"/>
      <c r="AT318" s="14" t="s">
        <v>174</v>
      </c>
      <c r="AU318" s="14" t="s">
        <v>81</v>
      </c>
    </row>
    <row r="319" spans="1:65" s="2" customFormat="1" ht="24.2" customHeight="1">
      <c r="A319" s="31"/>
      <c r="B319" s="32"/>
      <c r="C319" s="213" t="s">
        <v>831</v>
      </c>
      <c r="D319" s="213" t="s">
        <v>199</v>
      </c>
      <c r="E319" s="214" t="s">
        <v>820</v>
      </c>
      <c r="F319" s="215" t="s">
        <v>821</v>
      </c>
      <c r="G319" s="216" t="s">
        <v>202</v>
      </c>
      <c r="H319" s="217">
        <v>23</v>
      </c>
      <c r="I319" s="218"/>
      <c r="J319" s="219"/>
      <c r="K319" s="220">
        <f>ROUND(P319*H319,2)</f>
        <v>0</v>
      </c>
      <c r="L319" s="219"/>
      <c r="M319" s="221"/>
      <c r="N319" s="222" t="s">
        <v>1</v>
      </c>
      <c r="O319" s="202" t="s">
        <v>37</v>
      </c>
      <c r="P319" s="203">
        <f>I319+J319</f>
        <v>0</v>
      </c>
      <c r="Q319" s="203">
        <f>ROUND(I319*H319,2)</f>
        <v>0</v>
      </c>
      <c r="R319" s="203">
        <f>ROUND(J319*H319,2)</f>
        <v>0</v>
      </c>
      <c r="S319" s="68"/>
      <c r="T319" s="204">
        <f>S319*H319</f>
        <v>0</v>
      </c>
      <c r="U319" s="204">
        <v>0</v>
      </c>
      <c r="V319" s="204">
        <f>U319*H319</f>
        <v>0</v>
      </c>
      <c r="W319" s="204">
        <v>0</v>
      </c>
      <c r="X319" s="205">
        <f>W319*H319</f>
        <v>0</v>
      </c>
      <c r="Y319" s="31"/>
      <c r="Z319" s="31"/>
      <c r="AA319" s="31"/>
      <c r="AB319" s="31"/>
      <c r="AC319" s="31"/>
      <c r="AD319" s="31"/>
      <c r="AE319" s="31"/>
      <c r="AR319" s="206" t="s">
        <v>83</v>
      </c>
      <c r="AT319" s="206" t="s">
        <v>199</v>
      </c>
      <c r="AU319" s="206" t="s">
        <v>81</v>
      </c>
      <c r="AY319" s="14" t="s">
        <v>167</v>
      </c>
      <c r="BE319" s="207">
        <f>IF(O319="základní",K319,0)</f>
        <v>0</v>
      </c>
      <c r="BF319" s="207">
        <f>IF(O319="snížená",K319,0)</f>
        <v>0</v>
      </c>
      <c r="BG319" s="207">
        <f>IF(O319="zákl. přenesená",K319,0)</f>
        <v>0</v>
      </c>
      <c r="BH319" s="207">
        <f>IF(O319="sníž. přenesená",K319,0)</f>
        <v>0</v>
      </c>
      <c r="BI319" s="207">
        <f>IF(O319="nulová",K319,0)</f>
        <v>0</v>
      </c>
      <c r="BJ319" s="14" t="s">
        <v>81</v>
      </c>
      <c r="BK319" s="207">
        <f>ROUND(P319*H319,2)</f>
        <v>0</v>
      </c>
      <c r="BL319" s="14" t="s">
        <v>81</v>
      </c>
      <c r="BM319" s="206" t="s">
        <v>1049</v>
      </c>
    </row>
    <row r="320" spans="1:65" s="2" customFormat="1" ht="11.25">
      <c r="A320" s="31"/>
      <c r="B320" s="32"/>
      <c r="C320" s="33"/>
      <c r="D320" s="208" t="s">
        <v>174</v>
      </c>
      <c r="E320" s="33"/>
      <c r="F320" s="209" t="s">
        <v>821</v>
      </c>
      <c r="G320" s="33"/>
      <c r="H320" s="33"/>
      <c r="I320" s="210"/>
      <c r="J320" s="210"/>
      <c r="K320" s="33"/>
      <c r="L320" s="33"/>
      <c r="M320" s="36"/>
      <c r="N320" s="211"/>
      <c r="O320" s="212"/>
      <c r="P320" s="68"/>
      <c r="Q320" s="68"/>
      <c r="R320" s="68"/>
      <c r="S320" s="68"/>
      <c r="T320" s="68"/>
      <c r="U320" s="68"/>
      <c r="V320" s="68"/>
      <c r="W320" s="68"/>
      <c r="X320" s="69"/>
      <c r="Y320" s="31"/>
      <c r="Z320" s="31"/>
      <c r="AA320" s="31"/>
      <c r="AB320" s="31"/>
      <c r="AC320" s="31"/>
      <c r="AD320" s="31"/>
      <c r="AE320" s="31"/>
      <c r="AT320" s="14" t="s">
        <v>174</v>
      </c>
      <c r="AU320" s="14" t="s">
        <v>81</v>
      </c>
    </row>
    <row r="321" spans="1:65" s="2" customFormat="1" ht="24.2" customHeight="1">
      <c r="A321" s="31"/>
      <c r="B321" s="32"/>
      <c r="C321" s="213" t="s">
        <v>835</v>
      </c>
      <c r="D321" s="213" t="s">
        <v>199</v>
      </c>
      <c r="E321" s="214" t="s">
        <v>824</v>
      </c>
      <c r="F321" s="215" t="s">
        <v>825</v>
      </c>
      <c r="G321" s="216" t="s">
        <v>202</v>
      </c>
      <c r="H321" s="217">
        <v>15</v>
      </c>
      <c r="I321" s="218"/>
      <c r="J321" s="219"/>
      <c r="K321" s="220">
        <f>ROUND(P321*H321,2)</f>
        <v>0</v>
      </c>
      <c r="L321" s="219"/>
      <c r="M321" s="221"/>
      <c r="N321" s="222" t="s">
        <v>1</v>
      </c>
      <c r="O321" s="202" t="s">
        <v>37</v>
      </c>
      <c r="P321" s="203">
        <f>I321+J321</f>
        <v>0</v>
      </c>
      <c r="Q321" s="203">
        <f>ROUND(I321*H321,2)</f>
        <v>0</v>
      </c>
      <c r="R321" s="203">
        <f>ROUND(J321*H321,2)</f>
        <v>0</v>
      </c>
      <c r="S321" s="68"/>
      <c r="T321" s="204">
        <f>S321*H321</f>
        <v>0</v>
      </c>
      <c r="U321" s="204">
        <v>0</v>
      </c>
      <c r="V321" s="204">
        <f>U321*H321</f>
        <v>0</v>
      </c>
      <c r="W321" s="204">
        <v>0</v>
      </c>
      <c r="X321" s="205">
        <f>W321*H321</f>
        <v>0</v>
      </c>
      <c r="Y321" s="31"/>
      <c r="Z321" s="31"/>
      <c r="AA321" s="31"/>
      <c r="AB321" s="31"/>
      <c r="AC321" s="31"/>
      <c r="AD321" s="31"/>
      <c r="AE321" s="31"/>
      <c r="AR321" s="206" t="s">
        <v>83</v>
      </c>
      <c r="AT321" s="206" t="s">
        <v>199</v>
      </c>
      <c r="AU321" s="206" t="s">
        <v>81</v>
      </c>
      <c r="AY321" s="14" t="s">
        <v>167</v>
      </c>
      <c r="BE321" s="207">
        <f>IF(O321="základní",K321,0)</f>
        <v>0</v>
      </c>
      <c r="BF321" s="207">
        <f>IF(O321="snížená",K321,0)</f>
        <v>0</v>
      </c>
      <c r="BG321" s="207">
        <f>IF(O321="zákl. přenesená",K321,0)</f>
        <v>0</v>
      </c>
      <c r="BH321" s="207">
        <f>IF(O321="sníž. přenesená",K321,0)</f>
        <v>0</v>
      </c>
      <c r="BI321" s="207">
        <f>IF(O321="nulová",K321,0)</f>
        <v>0</v>
      </c>
      <c r="BJ321" s="14" t="s">
        <v>81</v>
      </c>
      <c r="BK321" s="207">
        <f>ROUND(P321*H321,2)</f>
        <v>0</v>
      </c>
      <c r="BL321" s="14" t="s">
        <v>81</v>
      </c>
      <c r="BM321" s="206" t="s">
        <v>1050</v>
      </c>
    </row>
    <row r="322" spans="1:65" s="2" customFormat="1" ht="19.5">
      <c r="A322" s="31"/>
      <c r="B322" s="32"/>
      <c r="C322" s="33"/>
      <c r="D322" s="208" t="s">
        <v>174</v>
      </c>
      <c r="E322" s="33"/>
      <c r="F322" s="209" t="s">
        <v>825</v>
      </c>
      <c r="G322" s="33"/>
      <c r="H322" s="33"/>
      <c r="I322" s="210"/>
      <c r="J322" s="210"/>
      <c r="K322" s="33"/>
      <c r="L322" s="33"/>
      <c r="M322" s="36"/>
      <c r="N322" s="211"/>
      <c r="O322" s="212"/>
      <c r="P322" s="68"/>
      <c r="Q322" s="68"/>
      <c r="R322" s="68"/>
      <c r="S322" s="68"/>
      <c r="T322" s="68"/>
      <c r="U322" s="68"/>
      <c r="V322" s="68"/>
      <c r="W322" s="68"/>
      <c r="X322" s="69"/>
      <c r="Y322" s="31"/>
      <c r="Z322" s="31"/>
      <c r="AA322" s="31"/>
      <c r="AB322" s="31"/>
      <c r="AC322" s="31"/>
      <c r="AD322" s="31"/>
      <c r="AE322" s="31"/>
      <c r="AT322" s="14" t="s">
        <v>174</v>
      </c>
      <c r="AU322" s="14" t="s">
        <v>81</v>
      </c>
    </row>
    <row r="323" spans="1:65" s="2" customFormat="1" ht="14.45" customHeight="1">
      <c r="A323" s="31"/>
      <c r="B323" s="32"/>
      <c r="C323" s="213" t="s">
        <v>839</v>
      </c>
      <c r="D323" s="213" t="s">
        <v>199</v>
      </c>
      <c r="E323" s="214" t="s">
        <v>828</v>
      </c>
      <c r="F323" s="215" t="s">
        <v>829</v>
      </c>
      <c r="G323" s="216" t="s">
        <v>202</v>
      </c>
      <c r="H323" s="217">
        <v>2</v>
      </c>
      <c r="I323" s="218"/>
      <c r="J323" s="219"/>
      <c r="K323" s="220">
        <f>ROUND(P323*H323,2)</f>
        <v>0</v>
      </c>
      <c r="L323" s="219"/>
      <c r="M323" s="221"/>
      <c r="N323" s="222" t="s">
        <v>1</v>
      </c>
      <c r="O323" s="202" t="s">
        <v>37</v>
      </c>
      <c r="P323" s="203">
        <f>I323+J323</f>
        <v>0</v>
      </c>
      <c r="Q323" s="203">
        <f>ROUND(I323*H323,2)</f>
        <v>0</v>
      </c>
      <c r="R323" s="203">
        <f>ROUND(J323*H323,2)</f>
        <v>0</v>
      </c>
      <c r="S323" s="68"/>
      <c r="T323" s="204">
        <f>S323*H323</f>
        <v>0</v>
      </c>
      <c r="U323" s="204">
        <v>0</v>
      </c>
      <c r="V323" s="204">
        <f>U323*H323</f>
        <v>0</v>
      </c>
      <c r="W323" s="204">
        <v>0</v>
      </c>
      <c r="X323" s="205">
        <f>W323*H323</f>
        <v>0</v>
      </c>
      <c r="Y323" s="31"/>
      <c r="Z323" s="31"/>
      <c r="AA323" s="31"/>
      <c r="AB323" s="31"/>
      <c r="AC323" s="31"/>
      <c r="AD323" s="31"/>
      <c r="AE323" s="31"/>
      <c r="AR323" s="206" t="s">
        <v>83</v>
      </c>
      <c r="AT323" s="206" t="s">
        <v>199</v>
      </c>
      <c r="AU323" s="206" t="s">
        <v>81</v>
      </c>
      <c r="AY323" s="14" t="s">
        <v>167</v>
      </c>
      <c r="BE323" s="207">
        <f>IF(O323="základní",K323,0)</f>
        <v>0</v>
      </c>
      <c r="BF323" s="207">
        <f>IF(O323="snížená",K323,0)</f>
        <v>0</v>
      </c>
      <c r="BG323" s="207">
        <f>IF(O323="zákl. přenesená",K323,0)</f>
        <v>0</v>
      </c>
      <c r="BH323" s="207">
        <f>IF(O323="sníž. přenesená",K323,0)</f>
        <v>0</v>
      </c>
      <c r="BI323" s="207">
        <f>IF(O323="nulová",K323,0)</f>
        <v>0</v>
      </c>
      <c r="BJ323" s="14" t="s">
        <v>81</v>
      </c>
      <c r="BK323" s="207">
        <f>ROUND(P323*H323,2)</f>
        <v>0</v>
      </c>
      <c r="BL323" s="14" t="s">
        <v>81</v>
      </c>
      <c r="BM323" s="206" t="s">
        <v>1051</v>
      </c>
    </row>
    <row r="324" spans="1:65" s="2" customFormat="1" ht="11.25">
      <c r="A324" s="31"/>
      <c r="B324" s="32"/>
      <c r="C324" s="33"/>
      <c r="D324" s="208" t="s">
        <v>174</v>
      </c>
      <c r="E324" s="33"/>
      <c r="F324" s="209" t="s">
        <v>829</v>
      </c>
      <c r="G324" s="33"/>
      <c r="H324" s="33"/>
      <c r="I324" s="210"/>
      <c r="J324" s="210"/>
      <c r="K324" s="33"/>
      <c r="L324" s="33"/>
      <c r="M324" s="36"/>
      <c r="N324" s="211"/>
      <c r="O324" s="212"/>
      <c r="P324" s="68"/>
      <c r="Q324" s="68"/>
      <c r="R324" s="68"/>
      <c r="S324" s="68"/>
      <c r="T324" s="68"/>
      <c r="U324" s="68"/>
      <c r="V324" s="68"/>
      <c r="W324" s="68"/>
      <c r="X324" s="69"/>
      <c r="Y324" s="31"/>
      <c r="Z324" s="31"/>
      <c r="AA324" s="31"/>
      <c r="AB324" s="31"/>
      <c r="AC324" s="31"/>
      <c r="AD324" s="31"/>
      <c r="AE324" s="31"/>
      <c r="AT324" s="14" t="s">
        <v>174</v>
      </c>
      <c r="AU324" s="14" t="s">
        <v>81</v>
      </c>
    </row>
    <row r="325" spans="1:65" s="2" customFormat="1" ht="14.45" customHeight="1">
      <c r="A325" s="31"/>
      <c r="B325" s="32"/>
      <c r="C325" s="213" t="s">
        <v>843</v>
      </c>
      <c r="D325" s="213" t="s">
        <v>199</v>
      </c>
      <c r="E325" s="214" t="s">
        <v>832</v>
      </c>
      <c r="F325" s="215" t="s">
        <v>833</v>
      </c>
      <c r="G325" s="216" t="s">
        <v>202</v>
      </c>
      <c r="H325" s="217">
        <v>2</v>
      </c>
      <c r="I325" s="218"/>
      <c r="J325" s="219"/>
      <c r="K325" s="220">
        <f>ROUND(P325*H325,2)</f>
        <v>0</v>
      </c>
      <c r="L325" s="219"/>
      <c r="M325" s="221"/>
      <c r="N325" s="222" t="s">
        <v>1</v>
      </c>
      <c r="O325" s="202" t="s">
        <v>37</v>
      </c>
      <c r="P325" s="203">
        <f>I325+J325</f>
        <v>0</v>
      </c>
      <c r="Q325" s="203">
        <f>ROUND(I325*H325,2)</f>
        <v>0</v>
      </c>
      <c r="R325" s="203">
        <f>ROUND(J325*H325,2)</f>
        <v>0</v>
      </c>
      <c r="S325" s="68"/>
      <c r="T325" s="204">
        <f>S325*H325</f>
        <v>0</v>
      </c>
      <c r="U325" s="204">
        <v>0</v>
      </c>
      <c r="V325" s="204">
        <f>U325*H325</f>
        <v>0</v>
      </c>
      <c r="W325" s="204">
        <v>0</v>
      </c>
      <c r="X325" s="205">
        <f>W325*H325</f>
        <v>0</v>
      </c>
      <c r="Y325" s="31"/>
      <c r="Z325" s="31"/>
      <c r="AA325" s="31"/>
      <c r="AB325" s="31"/>
      <c r="AC325" s="31"/>
      <c r="AD325" s="31"/>
      <c r="AE325" s="31"/>
      <c r="AR325" s="206" t="s">
        <v>83</v>
      </c>
      <c r="AT325" s="206" t="s">
        <v>199</v>
      </c>
      <c r="AU325" s="206" t="s">
        <v>81</v>
      </c>
      <c r="AY325" s="14" t="s">
        <v>167</v>
      </c>
      <c r="BE325" s="207">
        <f>IF(O325="základní",K325,0)</f>
        <v>0</v>
      </c>
      <c r="BF325" s="207">
        <f>IF(O325="snížená",K325,0)</f>
        <v>0</v>
      </c>
      <c r="BG325" s="207">
        <f>IF(O325="zákl. přenesená",K325,0)</f>
        <v>0</v>
      </c>
      <c r="BH325" s="207">
        <f>IF(O325="sníž. přenesená",K325,0)</f>
        <v>0</v>
      </c>
      <c r="BI325" s="207">
        <f>IF(O325="nulová",K325,0)</f>
        <v>0</v>
      </c>
      <c r="BJ325" s="14" t="s">
        <v>81</v>
      </c>
      <c r="BK325" s="207">
        <f>ROUND(P325*H325,2)</f>
        <v>0</v>
      </c>
      <c r="BL325" s="14" t="s">
        <v>81</v>
      </c>
      <c r="BM325" s="206" t="s">
        <v>1052</v>
      </c>
    </row>
    <row r="326" spans="1:65" s="2" customFormat="1" ht="11.25">
      <c r="A326" s="31"/>
      <c r="B326" s="32"/>
      <c r="C326" s="33"/>
      <c r="D326" s="208" t="s">
        <v>174</v>
      </c>
      <c r="E326" s="33"/>
      <c r="F326" s="209" t="s">
        <v>833</v>
      </c>
      <c r="G326" s="33"/>
      <c r="H326" s="33"/>
      <c r="I326" s="210"/>
      <c r="J326" s="210"/>
      <c r="K326" s="33"/>
      <c r="L326" s="33"/>
      <c r="M326" s="36"/>
      <c r="N326" s="211"/>
      <c r="O326" s="212"/>
      <c r="P326" s="68"/>
      <c r="Q326" s="68"/>
      <c r="R326" s="68"/>
      <c r="S326" s="68"/>
      <c r="T326" s="68"/>
      <c r="U326" s="68"/>
      <c r="V326" s="68"/>
      <c r="W326" s="68"/>
      <c r="X326" s="69"/>
      <c r="Y326" s="31"/>
      <c r="Z326" s="31"/>
      <c r="AA326" s="31"/>
      <c r="AB326" s="31"/>
      <c r="AC326" s="31"/>
      <c r="AD326" s="31"/>
      <c r="AE326" s="31"/>
      <c r="AT326" s="14" t="s">
        <v>174</v>
      </c>
      <c r="AU326" s="14" t="s">
        <v>81</v>
      </c>
    </row>
    <row r="327" spans="1:65" s="2" customFormat="1" ht="14.45" customHeight="1">
      <c r="A327" s="31"/>
      <c r="B327" s="32"/>
      <c r="C327" s="213" t="s">
        <v>847</v>
      </c>
      <c r="D327" s="213" t="s">
        <v>199</v>
      </c>
      <c r="E327" s="214" t="s">
        <v>836</v>
      </c>
      <c r="F327" s="215" t="s">
        <v>837</v>
      </c>
      <c r="G327" s="216" t="s">
        <v>202</v>
      </c>
      <c r="H327" s="217">
        <v>4</v>
      </c>
      <c r="I327" s="218"/>
      <c r="J327" s="219"/>
      <c r="K327" s="220">
        <f>ROUND(P327*H327,2)</f>
        <v>0</v>
      </c>
      <c r="L327" s="219"/>
      <c r="M327" s="221"/>
      <c r="N327" s="222" t="s">
        <v>1</v>
      </c>
      <c r="O327" s="202" t="s">
        <v>37</v>
      </c>
      <c r="P327" s="203">
        <f>I327+J327</f>
        <v>0</v>
      </c>
      <c r="Q327" s="203">
        <f>ROUND(I327*H327,2)</f>
        <v>0</v>
      </c>
      <c r="R327" s="203">
        <f>ROUND(J327*H327,2)</f>
        <v>0</v>
      </c>
      <c r="S327" s="68"/>
      <c r="T327" s="204">
        <f>S327*H327</f>
        <v>0</v>
      </c>
      <c r="U327" s="204">
        <v>0</v>
      </c>
      <c r="V327" s="204">
        <f>U327*H327</f>
        <v>0</v>
      </c>
      <c r="W327" s="204">
        <v>0</v>
      </c>
      <c r="X327" s="205">
        <f>W327*H327</f>
        <v>0</v>
      </c>
      <c r="Y327" s="31"/>
      <c r="Z327" s="31"/>
      <c r="AA327" s="31"/>
      <c r="AB327" s="31"/>
      <c r="AC327" s="31"/>
      <c r="AD327" s="31"/>
      <c r="AE327" s="31"/>
      <c r="AR327" s="206" t="s">
        <v>83</v>
      </c>
      <c r="AT327" s="206" t="s">
        <v>199</v>
      </c>
      <c r="AU327" s="206" t="s">
        <v>81</v>
      </c>
      <c r="AY327" s="14" t="s">
        <v>167</v>
      </c>
      <c r="BE327" s="207">
        <f>IF(O327="základní",K327,0)</f>
        <v>0</v>
      </c>
      <c r="BF327" s="207">
        <f>IF(O327="snížená",K327,0)</f>
        <v>0</v>
      </c>
      <c r="BG327" s="207">
        <f>IF(O327="zákl. přenesená",K327,0)</f>
        <v>0</v>
      </c>
      <c r="BH327" s="207">
        <f>IF(O327="sníž. přenesená",K327,0)</f>
        <v>0</v>
      </c>
      <c r="BI327" s="207">
        <f>IF(O327="nulová",K327,0)</f>
        <v>0</v>
      </c>
      <c r="BJ327" s="14" t="s">
        <v>81</v>
      </c>
      <c r="BK327" s="207">
        <f>ROUND(P327*H327,2)</f>
        <v>0</v>
      </c>
      <c r="BL327" s="14" t="s">
        <v>81</v>
      </c>
      <c r="BM327" s="206" t="s">
        <v>1053</v>
      </c>
    </row>
    <row r="328" spans="1:65" s="2" customFormat="1" ht="11.25">
      <c r="A328" s="31"/>
      <c r="B328" s="32"/>
      <c r="C328" s="33"/>
      <c r="D328" s="208" t="s">
        <v>174</v>
      </c>
      <c r="E328" s="33"/>
      <c r="F328" s="209" t="s">
        <v>837</v>
      </c>
      <c r="G328" s="33"/>
      <c r="H328" s="33"/>
      <c r="I328" s="210"/>
      <c r="J328" s="210"/>
      <c r="K328" s="33"/>
      <c r="L328" s="33"/>
      <c r="M328" s="36"/>
      <c r="N328" s="211"/>
      <c r="O328" s="212"/>
      <c r="P328" s="68"/>
      <c r="Q328" s="68"/>
      <c r="R328" s="68"/>
      <c r="S328" s="68"/>
      <c r="T328" s="68"/>
      <c r="U328" s="68"/>
      <c r="V328" s="68"/>
      <c r="W328" s="68"/>
      <c r="X328" s="69"/>
      <c r="Y328" s="31"/>
      <c r="Z328" s="31"/>
      <c r="AA328" s="31"/>
      <c r="AB328" s="31"/>
      <c r="AC328" s="31"/>
      <c r="AD328" s="31"/>
      <c r="AE328" s="31"/>
      <c r="AT328" s="14" t="s">
        <v>174</v>
      </c>
      <c r="AU328" s="14" t="s">
        <v>81</v>
      </c>
    </row>
    <row r="329" spans="1:65" s="2" customFormat="1" ht="14.45" customHeight="1">
      <c r="A329" s="31"/>
      <c r="B329" s="32"/>
      <c r="C329" s="213" t="s">
        <v>851</v>
      </c>
      <c r="D329" s="213" t="s">
        <v>199</v>
      </c>
      <c r="E329" s="214" t="s">
        <v>840</v>
      </c>
      <c r="F329" s="215" t="s">
        <v>841</v>
      </c>
      <c r="G329" s="216" t="s">
        <v>202</v>
      </c>
      <c r="H329" s="217">
        <v>8</v>
      </c>
      <c r="I329" s="218"/>
      <c r="J329" s="219"/>
      <c r="K329" s="220">
        <f>ROUND(P329*H329,2)</f>
        <v>0</v>
      </c>
      <c r="L329" s="219"/>
      <c r="M329" s="221"/>
      <c r="N329" s="222" t="s">
        <v>1</v>
      </c>
      <c r="O329" s="202" t="s">
        <v>37</v>
      </c>
      <c r="P329" s="203">
        <f>I329+J329</f>
        <v>0</v>
      </c>
      <c r="Q329" s="203">
        <f>ROUND(I329*H329,2)</f>
        <v>0</v>
      </c>
      <c r="R329" s="203">
        <f>ROUND(J329*H329,2)</f>
        <v>0</v>
      </c>
      <c r="S329" s="68"/>
      <c r="T329" s="204">
        <f>S329*H329</f>
        <v>0</v>
      </c>
      <c r="U329" s="204">
        <v>0</v>
      </c>
      <c r="V329" s="204">
        <f>U329*H329</f>
        <v>0</v>
      </c>
      <c r="W329" s="204">
        <v>0</v>
      </c>
      <c r="X329" s="205">
        <f>W329*H329</f>
        <v>0</v>
      </c>
      <c r="Y329" s="31"/>
      <c r="Z329" s="31"/>
      <c r="AA329" s="31"/>
      <c r="AB329" s="31"/>
      <c r="AC329" s="31"/>
      <c r="AD329" s="31"/>
      <c r="AE329" s="31"/>
      <c r="AR329" s="206" t="s">
        <v>83</v>
      </c>
      <c r="AT329" s="206" t="s">
        <v>199</v>
      </c>
      <c r="AU329" s="206" t="s">
        <v>81</v>
      </c>
      <c r="AY329" s="14" t="s">
        <v>167</v>
      </c>
      <c r="BE329" s="207">
        <f>IF(O329="základní",K329,0)</f>
        <v>0</v>
      </c>
      <c r="BF329" s="207">
        <f>IF(O329="snížená",K329,0)</f>
        <v>0</v>
      </c>
      <c r="BG329" s="207">
        <f>IF(O329="zákl. přenesená",K329,0)</f>
        <v>0</v>
      </c>
      <c r="BH329" s="207">
        <f>IF(O329="sníž. přenesená",K329,0)</f>
        <v>0</v>
      </c>
      <c r="BI329" s="207">
        <f>IF(O329="nulová",K329,0)</f>
        <v>0</v>
      </c>
      <c r="BJ329" s="14" t="s">
        <v>81</v>
      </c>
      <c r="BK329" s="207">
        <f>ROUND(P329*H329,2)</f>
        <v>0</v>
      </c>
      <c r="BL329" s="14" t="s">
        <v>81</v>
      </c>
      <c r="BM329" s="206" t="s">
        <v>1054</v>
      </c>
    </row>
    <row r="330" spans="1:65" s="2" customFormat="1" ht="11.25">
      <c r="A330" s="31"/>
      <c r="B330" s="32"/>
      <c r="C330" s="33"/>
      <c r="D330" s="208" t="s">
        <v>174</v>
      </c>
      <c r="E330" s="33"/>
      <c r="F330" s="209" t="s">
        <v>841</v>
      </c>
      <c r="G330" s="33"/>
      <c r="H330" s="33"/>
      <c r="I330" s="210"/>
      <c r="J330" s="210"/>
      <c r="K330" s="33"/>
      <c r="L330" s="33"/>
      <c r="M330" s="36"/>
      <c r="N330" s="211"/>
      <c r="O330" s="212"/>
      <c r="P330" s="68"/>
      <c r="Q330" s="68"/>
      <c r="R330" s="68"/>
      <c r="S330" s="68"/>
      <c r="T330" s="68"/>
      <c r="U330" s="68"/>
      <c r="V330" s="68"/>
      <c r="W330" s="68"/>
      <c r="X330" s="69"/>
      <c r="Y330" s="31"/>
      <c r="Z330" s="31"/>
      <c r="AA330" s="31"/>
      <c r="AB330" s="31"/>
      <c r="AC330" s="31"/>
      <c r="AD330" s="31"/>
      <c r="AE330" s="31"/>
      <c r="AT330" s="14" t="s">
        <v>174</v>
      </c>
      <c r="AU330" s="14" t="s">
        <v>81</v>
      </c>
    </row>
    <row r="331" spans="1:65" s="2" customFormat="1" ht="14.45" customHeight="1">
      <c r="A331" s="31"/>
      <c r="B331" s="32"/>
      <c r="C331" s="213" t="s">
        <v>855</v>
      </c>
      <c r="D331" s="213" t="s">
        <v>199</v>
      </c>
      <c r="E331" s="214" t="s">
        <v>844</v>
      </c>
      <c r="F331" s="215" t="s">
        <v>845</v>
      </c>
      <c r="G331" s="216" t="s">
        <v>202</v>
      </c>
      <c r="H331" s="217">
        <v>4</v>
      </c>
      <c r="I331" s="218"/>
      <c r="J331" s="219"/>
      <c r="K331" s="220">
        <f>ROUND(P331*H331,2)</f>
        <v>0</v>
      </c>
      <c r="L331" s="219"/>
      <c r="M331" s="221"/>
      <c r="N331" s="222" t="s">
        <v>1</v>
      </c>
      <c r="O331" s="202" t="s">
        <v>37</v>
      </c>
      <c r="P331" s="203">
        <f>I331+J331</f>
        <v>0</v>
      </c>
      <c r="Q331" s="203">
        <f>ROUND(I331*H331,2)</f>
        <v>0</v>
      </c>
      <c r="R331" s="203">
        <f>ROUND(J331*H331,2)</f>
        <v>0</v>
      </c>
      <c r="S331" s="68"/>
      <c r="T331" s="204">
        <f>S331*H331</f>
        <v>0</v>
      </c>
      <c r="U331" s="204">
        <v>0</v>
      </c>
      <c r="V331" s="204">
        <f>U331*H331</f>
        <v>0</v>
      </c>
      <c r="W331" s="204">
        <v>0</v>
      </c>
      <c r="X331" s="205">
        <f>W331*H331</f>
        <v>0</v>
      </c>
      <c r="Y331" s="31"/>
      <c r="Z331" s="31"/>
      <c r="AA331" s="31"/>
      <c r="AB331" s="31"/>
      <c r="AC331" s="31"/>
      <c r="AD331" s="31"/>
      <c r="AE331" s="31"/>
      <c r="AR331" s="206" t="s">
        <v>83</v>
      </c>
      <c r="AT331" s="206" t="s">
        <v>199</v>
      </c>
      <c r="AU331" s="206" t="s">
        <v>81</v>
      </c>
      <c r="AY331" s="14" t="s">
        <v>167</v>
      </c>
      <c r="BE331" s="207">
        <f>IF(O331="základní",K331,0)</f>
        <v>0</v>
      </c>
      <c r="BF331" s="207">
        <f>IF(O331="snížená",K331,0)</f>
        <v>0</v>
      </c>
      <c r="BG331" s="207">
        <f>IF(O331="zákl. přenesená",K331,0)</f>
        <v>0</v>
      </c>
      <c r="BH331" s="207">
        <f>IF(O331="sníž. přenesená",K331,0)</f>
        <v>0</v>
      </c>
      <c r="BI331" s="207">
        <f>IF(O331="nulová",K331,0)</f>
        <v>0</v>
      </c>
      <c r="BJ331" s="14" t="s">
        <v>81</v>
      </c>
      <c r="BK331" s="207">
        <f>ROUND(P331*H331,2)</f>
        <v>0</v>
      </c>
      <c r="BL331" s="14" t="s">
        <v>81</v>
      </c>
      <c r="BM331" s="206" t="s">
        <v>1055</v>
      </c>
    </row>
    <row r="332" spans="1:65" s="2" customFormat="1" ht="11.25">
      <c r="A332" s="31"/>
      <c r="B332" s="32"/>
      <c r="C332" s="33"/>
      <c r="D332" s="208" t="s">
        <v>174</v>
      </c>
      <c r="E332" s="33"/>
      <c r="F332" s="209" t="s">
        <v>845</v>
      </c>
      <c r="G332" s="33"/>
      <c r="H332" s="33"/>
      <c r="I332" s="210"/>
      <c r="J332" s="210"/>
      <c r="K332" s="33"/>
      <c r="L332" s="33"/>
      <c r="M332" s="36"/>
      <c r="N332" s="211"/>
      <c r="O332" s="212"/>
      <c r="P332" s="68"/>
      <c r="Q332" s="68"/>
      <c r="R332" s="68"/>
      <c r="S332" s="68"/>
      <c r="T332" s="68"/>
      <c r="U332" s="68"/>
      <c r="V332" s="68"/>
      <c r="W332" s="68"/>
      <c r="X332" s="69"/>
      <c r="Y332" s="31"/>
      <c r="Z332" s="31"/>
      <c r="AA332" s="31"/>
      <c r="AB332" s="31"/>
      <c r="AC332" s="31"/>
      <c r="AD332" s="31"/>
      <c r="AE332" s="31"/>
      <c r="AT332" s="14" t="s">
        <v>174</v>
      </c>
      <c r="AU332" s="14" t="s">
        <v>81</v>
      </c>
    </row>
    <row r="333" spans="1:65" s="2" customFormat="1" ht="14.45" customHeight="1">
      <c r="A333" s="31"/>
      <c r="B333" s="32"/>
      <c r="C333" s="213" t="s">
        <v>859</v>
      </c>
      <c r="D333" s="213" t="s">
        <v>199</v>
      </c>
      <c r="E333" s="214" t="s">
        <v>848</v>
      </c>
      <c r="F333" s="215" t="s">
        <v>849</v>
      </c>
      <c r="G333" s="216" t="s">
        <v>202</v>
      </c>
      <c r="H333" s="217">
        <v>3</v>
      </c>
      <c r="I333" s="218"/>
      <c r="J333" s="219"/>
      <c r="K333" s="220">
        <f>ROUND(P333*H333,2)</f>
        <v>0</v>
      </c>
      <c r="L333" s="219"/>
      <c r="M333" s="221"/>
      <c r="N333" s="222" t="s">
        <v>1</v>
      </c>
      <c r="O333" s="202" t="s">
        <v>37</v>
      </c>
      <c r="P333" s="203">
        <f>I333+J333</f>
        <v>0</v>
      </c>
      <c r="Q333" s="203">
        <f>ROUND(I333*H333,2)</f>
        <v>0</v>
      </c>
      <c r="R333" s="203">
        <f>ROUND(J333*H333,2)</f>
        <v>0</v>
      </c>
      <c r="S333" s="68"/>
      <c r="T333" s="204">
        <f>S333*H333</f>
        <v>0</v>
      </c>
      <c r="U333" s="204">
        <v>0</v>
      </c>
      <c r="V333" s="204">
        <f>U333*H333</f>
        <v>0</v>
      </c>
      <c r="W333" s="204">
        <v>0</v>
      </c>
      <c r="X333" s="205">
        <f>W333*H333</f>
        <v>0</v>
      </c>
      <c r="Y333" s="31"/>
      <c r="Z333" s="31"/>
      <c r="AA333" s="31"/>
      <c r="AB333" s="31"/>
      <c r="AC333" s="31"/>
      <c r="AD333" s="31"/>
      <c r="AE333" s="31"/>
      <c r="AR333" s="206" t="s">
        <v>83</v>
      </c>
      <c r="AT333" s="206" t="s">
        <v>199</v>
      </c>
      <c r="AU333" s="206" t="s">
        <v>81</v>
      </c>
      <c r="AY333" s="14" t="s">
        <v>167</v>
      </c>
      <c r="BE333" s="207">
        <f>IF(O333="základní",K333,0)</f>
        <v>0</v>
      </c>
      <c r="BF333" s="207">
        <f>IF(O333="snížená",K333,0)</f>
        <v>0</v>
      </c>
      <c r="BG333" s="207">
        <f>IF(O333="zákl. přenesená",K333,0)</f>
        <v>0</v>
      </c>
      <c r="BH333" s="207">
        <f>IF(O333="sníž. přenesená",K333,0)</f>
        <v>0</v>
      </c>
      <c r="BI333" s="207">
        <f>IF(O333="nulová",K333,0)</f>
        <v>0</v>
      </c>
      <c r="BJ333" s="14" t="s">
        <v>81</v>
      </c>
      <c r="BK333" s="207">
        <f>ROUND(P333*H333,2)</f>
        <v>0</v>
      </c>
      <c r="BL333" s="14" t="s">
        <v>81</v>
      </c>
      <c r="BM333" s="206" t="s">
        <v>1056</v>
      </c>
    </row>
    <row r="334" spans="1:65" s="2" customFormat="1" ht="11.25">
      <c r="A334" s="31"/>
      <c r="B334" s="32"/>
      <c r="C334" s="33"/>
      <c r="D334" s="208" t="s">
        <v>174</v>
      </c>
      <c r="E334" s="33"/>
      <c r="F334" s="209" t="s">
        <v>849</v>
      </c>
      <c r="G334" s="33"/>
      <c r="H334" s="33"/>
      <c r="I334" s="210"/>
      <c r="J334" s="210"/>
      <c r="K334" s="33"/>
      <c r="L334" s="33"/>
      <c r="M334" s="36"/>
      <c r="N334" s="211"/>
      <c r="O334" s="212"/>
      <c r="P334" s="68"/>
      <c r="Q334" s="68"/>
      <c r="R334" s="68"/>
      <c r="S334" s="68"/>
      <c r="T334" s="68"/>
      <c r="U334" s="68"/>
      <c r="V334" s="68"/>
      <c r="W334" s="68"/>
      <c r="X334" s="69"/>
      <c r="Y334" s="31"/>
      <c r="Z334" s="31"/>
      <c r="AA334" s="31"/>
      <c r="AB334" s="31"/>
      <c r="AC334" s="31"/>
      <c r="AD334" s="31"/>
      <c r="AE334" s="31"/>
      <c r="AT334" s="14" t="s">
        <v>174</v>
      </c>
      <c r="AU334" s="14" t="s">
        <v>81</v>
      </c>
    </row>
    <row r="335" spans="1:65" s="2" customFormat="1" ht="14.45" customHeight="1">
      <c r="A335" s="31"/>
      <c r="B335" s="32"/>
      <c r="C335" s="213" t="s">
        <v>863</v>
      </c>
      <c r="D335" s="213" t="s">
        <v>199</v>
      </c>
      <c r="E335" s="214" t="s">
        <v>852</v>
      </c>
      <c r="F335" s="215" t="s">
        <v>853</v>
      </c>
      <c r="G335" s="216" t="s">
        <v>202</v>
      </c>
      <c r="H335" s="217">
        <v>2</v>
      </c>
      <c r="I335" s="218"/>
      <c r="J335" s="219"/>
      <c r="K335" s="220">
        <f>ROUND(P335*H335,2)</f>
        <v>0</v>
      </c>
      <c r="L335" s="219"/>
      <c r="M335" s="221"/>
      <c r="N335" s="222" t="s">
        <v>1</v>
      </c>
      <c r="O335" s="202" t="s">
        <v>37</v>
      </c>
      <c r="P335" s="203">
        <f>I335+J335</f>
        <v>0</v>
      </c>
      <c r="Q335" s="203">
        <f>ROUND(I335*H335,2)</f>
        <v>0</v>
      </c>
      <c r="R335" s="203">
        <f>ROUND(J335*H335,2)</f>
        <v>0</v>
      </c>
      <c r="S335" s="68"/>
      <c r="T335" s="204">
        <f>S335*H335</f>
        <v>0</v>
      </c>
      <c r="U335" s="204">
        <v>0</v>
      </c>
      <c r="V335" s="204">
        <f>U335*H335</f>
        <v>0</v>
      </c>
      <c r="W335" s="204">
        <v>0</v>
      </c>
      <c r="X335" s="205">
        <f>W335*H335</f>
        <v>0</v>
      </c>
      <c r="Y335" s="31"/>
      <c r="Z335" s="31"/>
      <c r="AA335" s="31"/>
      <c r="AB335" s="31"/>
      <c r="AC335" s="31"/>
      <c r="AD335" s="31"/>
      <c r="AE335" s="31"/>
      <c r="AR335" s="206" t="s">
        <v>83</v>
      </c>
      <c r="AT335" s="206" t="s">
        <v>199</v>
      </c>
      <c r="AU335" s="206" t="s">
        <v>81</v>
      </c>
      <c r="AY335" s="14" t="s">
        <v>167</v>
      </c>
      <c r="BE335" s="207">
        <f>IF(O335="základní",K335,0)</f>
        <v>0</v>
      </c>
      <c r="BF335" s="207">
        <f>IF(O335="snížená",K335,0)</f>
        <v>0</v>
      </c>
      <c r="BG335" s="207">
        <f>IF(O335="zákl. přenesená",K335,0)</f>
        <v>0</v>
      </c>
      <c r="BH335" s="207">
        <f>IF(O335="sníž. přenesená",K335,0)</f>
        <v>0</v>
      </c>
      <c r="BI335" s="207">
        <f>IF(O335="nulová",K335,0)</f>
        <v>0</v>
      </c>
      <c r="BJ335" s="14" t="s">
        <v>81</v>
      </c>
      <c r="BK335" s="207">
        <f>ROUND(P335*H335,2)</f>
        <v>0</v>
      </c>
      <c r="BL335" s="14" t="s">
        <v>81</v>
      </c>
      <c r="BM335" s="206" t="s">
        <v>1057</v>
      </c>
    </row>
    <row r="336" spans="1:65" s="2" customFormat="1" ht="11.25">
      <c r="A336" s="31"/>
      <c r="B336" s="32"/>
      <c r="C336" s="33"/>
      <c r="D336" s="208" t="s">
        <v>174</v>
      </c>
      <c r="E336" s="33"/>
      <c r="F336" s="209" t="s">
        <v>853</v>
      </c>
      <c r="G336" s="33"/>
      <c r="H336" s="33"/>
      <c r="I336" s="210"/>
      <c r="J336" s="210"/>
      <c r="K336" s="33"/>
      <c r="L336" s="33"/>
      <c r="M336" s="36"/>
      <c r="N336" s="211"/>
      <c r="O336" s="212"/>
      <c r="P336" s="68"/>
      <c r="Q336" s="68"/>
      <c r="R336" s="68"/>
      <c r="S336" s="68"/>
      <c r="T336" s="68"/>
      <c r="U336" s="68"/>
      <c r="V336" s="68"/>
      <c r="W336" s="68"/>
      <c r="X336" s="69"/>
      <c r="Y336" s="31"/>
      <c r="Z336" s="31"/>
      <c r="AA336" s="31"/>
      <c r="AB336" s="31"/>
      <c r="AC336" s="31"/>
      <c r="AD336" s="31"/>
      <c r="AE336" s="31"/>
      <c r="AT336" s="14" t="s">
        <v>174</v>
      </c>
      <c r="AU336" s="14" t="s">
        <v>81</v>
      </c>
    </row>
    <row r="337" spans="1:65" s="2" customFormat="1" ht="14.45" customHeight="1">
      <c r="A337" s="31"/>
      <c r="B337" s="32"/>
      <c r="C337" s="213" t="s">
        <v>867</v>
      </c>
      <c r="D337" s="213" t="s">
        <v>199</v>
      </c>
      <c r="E337" s="214" t="s">
        <v>856</v>
      </c>
      <c r="F337" s="215" t="s">
        <v>857</v>
      </c>
      <c r="G337" s="216" t="s">
        <v>202</v>
      </c>
      <c r="H337" s="217">
        <v>2</v>
      </c>
      <c r="I337" s="218"/>
      <c r="J337" s="219"/>
      <c r="K337" s="220">
        <f>ROUND(P337*H337,2)</f>
        <v>0</v>
      </c>
      <c r="L337" s="219"/>
      <c r="M337" s="221"/>
      <c r="N337" s="222" t="s">
        <v>1</v>
      </c>
      <c r="O337" s="202" t="s">
        <v>37</v>
      </c>
      <c r="P337" s="203">
        <f>I337+J337</f>
        <v>0</v>
      </c>
      <c r="Q337" s="203">
        <f>ROUND(I337*H337,2)</f>
        <v>0</v>
      </c>
      <c r="R337" s="203">
        <f>ROUND(J337*H337,2)</f>
        <v>0</v>
      </c>
      <c r="S337" s="68"/>
      <c r="T337" s="204">
        <f>S337*H337</f>
        <v>0</v>
      </c>
      <c r="U337" s="204">
        <v>0</v>
      </c>
      <c r="V337" s="204">
        <f>U337*H337</f>
        <v>0</v>
      </c>
      <c r="W337" s="204">
        <v>0</v>
      </c>
      <c r="X337" s="205">
        <f>W337*H337</f>
        <v>0</v>
      </c>
      <c r="Y337" s="31"/>
      <c r="Z337" s="31"/>
      <c r="AA337" s="31"/>
      <c r="AB337" s="31"/>
      <c r="AC337" s="31"/>
      <c r="AD337" s="31"/>
      <c r="AE337" s="31"/>
      <c r="AR337" s="206" t="s">
        <v>83</v>
      </c>
      <c r="AT337" s="206" t="s">
        <v>199</v>
      </c>
      <c r="AU337" s="206" t="s">
        <v>81</v>
      </c>
      <c r="AY337" s="14" t="s">
        <v>167</v>
      </c>
      <c r="BE337" s="207">
        <f>IF(O337="základní",K337,0)</f>
        <v>0</v>
      </c>
      <c r="BF337" s="207">
        <f>IF(O337="snížená",K337,0)</f>
        <v>0</v>
      </c>
      <c r="BG337" s="207">
        <f>IF(O337="zákl. přenesená",K337,0)</f>
        <v>0</v>
      </c>
      <c r="BH337" s="207">
        <f>IF(O337="sníž. přenesená",K337,0)</f>
        <v>0</v>
      </c>
      <c r="BI337" s="207">
        <f>IF(O337="nulová",K337,0)</f>
        <v>0</v>
      </c>
      <c r="BJ337" s="14" t="s">
        <v>81</v>
      </c>
      <c r="BK337" s="207">
        <f>ROUND(P337*H337,2)</f>
        <v>0</v>
      </c>
      <c r="BL337" s="14" t="s">
        <v>81</v>
      </c>
      <c r="BM337" s="206" t="s">
        <v>1058</v>
      </c>
    </row>
    <row r="338" spans="1:65" s="2" customFormat="1" ht="11.25">
      <c r="A338" s="31"/>
      <c r="B338" s="32"/>
      <c r="C338" s="33"/>
      <c r="D338" s="208" t="s">
        <v>174</v>
      </c>
      <c r="E338" s="33"/>
      <c r="F338" s="209" t="s">
        <v>857</v>
      </c>
      <c r="G338" s="33"/>
      <c r="H338" s="33"/>
      <c r="I338" s="210"/>
      <c r="J338" s="210"/>
      <c r="K338" s="33"/>
      <c r="L338" s="33"/>
      <c r="M338" s="36"/>
      <c r="N338" s="211"/>
      <c r="O338" s="212"/>
      <c r="P338" s="68"/>
      <c r="Q338" s="68"/>
      <c r="R338" s="68"/>
      <c r="S338" s="68"/>
      <c r="T338" s="68"/>
      <c r="U338" s="68"/>
      <c r="V338" s="68"/>
      <c r="W338" s="68"/>
      <c r="X338" s="69"/>
      <c r="Y338" s="31"/>
      <c r="Z338" s="31"/>
      <c r="AA338" s="31"/>
      <c r="AB338" s="31"/>
      <c r="AC338" s="31"/>
      <c r="AD338" s="31"/>
      <c r="AE338" s="31"/>
      <c r="AT338" s="14" t="s">
        <v>174</v>
      </c>
      <c r="AU338" s="14" t="s">
        <v>81</v>
      </c>
    </row>
    <row r="339" spans="1:65" s="2" customFormat="1" ht="14.45" customHeight="1">
      <c r="A339" s="31"/>
      <c r="B339" s="32"/>
      <c r="C339" s="213" t="s">
        <v>871</v>
      </c>
      <c r="D339" s="213" t="s">
        <v>199</v>
      </c>
      <c r="E339" s="214" t="s">
        <v>860</v>
      </c>
      <c r="F339" s="215" t="s">
        <v>861</v>
      </c>
      <c r="G339" s="216" t="s">
        <v>202</v>
      </c>
      <c r="H339" s="217">
        <v>4</v>
      </c>
      <c r="I339" s="218"/>
      <c r="J339" s="219"/>
      <c r="K339" s="220">
        <f>ROUND(P339*H339,2)</f>
        <v>0</v>
      </c>
      <c r="L339" s="219"/>
      <c r="M339" s="221"/>
      <c r="N339" s="222" t="s">
        <v>1</v>
      </c>
      <c r="O339" s="202" t="s">
        <v>37</v>
      </c>
      <c r="P339" s="203">
        <f>I339+J339</f>
        <v>0</v>
      </c>
      <c r="Q339" s="203">
        <f>ROUND(I339*H339,2)</f>
        <v>0</v>
      </c>
      <c r="R339" s="203">
        <f>ROUND(J339*H339,2)</f>
        <v>0</v>
      </c>
      <c r="S339" s="68"/>
      <c r="T339" s="204">
        <f>S339*H339</f>
        <v>0</v>
      </c>
      <c r="U339" s="204">
        <v>0</v>
      </c>
      <c r="V339" s="204">
        <f>U339*H339</f>
        <v>0</v>
      </c>
      <c r="W339" s="204">
        <v>0</v>
      </c>
      <c r="X339" s="205">
        <f>W339*H339</f>
        <v>0</v>
      </c>
      <c r="Y339" s="31"/>
      <c r="Z339" s="31"/>
      <c r="AA339" s="31"/>
      <c r="AB339" s="31"/>
      <c r="AC339" s="31"/>
      <c r="AD339" s="31"/>
      <c r="AE339" s="31"/>
      <c r="AR339" s="206" t="s">
        <v>83</v>
      </c>
      <c r="AT339" s="206" t="s">
        <v>199</v>
      </c>
      <c r="AU339" s="206" t="s">
        <v>81</v>
      </c>
      <c r="AY339" s="14" t="s">
        <v>167</v>
      </c>
      <c r="BE339" s="207">
        <f>IF(O339="základní",K339,0)</f>
        <v>0</v>
      </c>
      <c r="BF339" s="207">
        <f>IF(O339="snížená",K339,0)</f>
        <v>0</v>
      </c>
      <c r="BG339" s="207">
        <f>IF(O339="zákl. přenesená",K339,0)</f>
        <v>0</v>
      </c>
      <c r="BH339" s="207">
        <f>IF(O339="sníž. přenesená",K339,0)</f>
        <v>0</v>
      </c>
      <c r="BI339" s="207">
        <f>IF(O339="nulová",K339,0)</f>
        <v>0</v>
      </c>
      <c r="BJ339" s="14" t="s">
        <v>81</v>
      </c>
      <c r="BK339" s="207">
        <f>ROUND(P339*H339,2)</f>
        <v>0</v>
      </c>
      <c r="BL339" s="14" t="s">
        <v>81</v>
      </c>
      <c r="BM339" s="206" t="s">
        <v>1059</v>
      </c>
    </row>
    <row r="340" spans="1:65" s="2" customFormat="1" ht="11.25">
      <c r="A340" s="31"/>
      <c r="B340" s="32"/>
      <c r="C340" s="33"/>
      <c r="D340" s="208" t="s">
        <v>174</v>
      </c>
      <c r="E340" s="33"/>
      <c r="F340" s="209" t="s">
        <v>861</v>
      </c>
      <c r="G340" s="33"/>
      <c r="H340" s="33"/>
      <c r="I340" s="210"/>
      <c r="J340" s="210"/>
      <c r="K340" s="33"/>
      <c r="L340" s="33"/>
      <c r="M340" s="36"/>
      <c r="N340" s="211"/>
      <c r="O340" s="212"/>
      <c r="P340" s="68"/>
      <c r="Q340" s="68"/>
      <c r="R340" s="68"/>
      <c r="S340" s="68"/>
      <c r="T340" s="68"/>
      <c r="U340" s="68"/>
      <c r="V340" s="68"/>
      <c r="W340" s="68"/>
      <c r="X340" s="69"/>
      <c r="Y340" s="31"/>
      <c r="Z340" s="31"/>
      <c r="AA340" s="31"/>
      <c r="AB340" s="31"/>
      <c r="AC340" s="31"/>
      <c r="AD340" s="31"/>
      <c r="AE340" s="31"/>
      <c r="AT340" s="14" t="s">
        <v>174</v>
      </c>
      <c r="AU340" s="14" t="s">
        <v>81</v>
      </c>
    </row>
    <row r="341" spans="1:65" s="2" customFormat="1" ht="14.45" customHeight="1">
      <c r="A341" s="31"/>
      <c r="B341" s="32"/>
      <c r="C341" s="213" t="s">
        <v>875</v>
      </c>
      <c r="D341" s="213" t="s">
        <v>199</v>
      </c>
      <c r="E341" s="214" t="s">
        <v>864</v>
      </c>
      <c r="F341" s="215" t="s">
        <v>865</v>
      </c>
      <c r="G341" s="216" t="s">
        <v>202</v>
      </c>
      <c r="H341" s="217">
        <v>8</v>
      </c>
      <c r="I341" s="218"/>
      <c r="J341" s="219"/>
      <c r="K341" s="220">
        <f>ROUND(P341*H341,2)</f>
        <v>0</v>
      </c>
      <c r="L341" s="219"/>
      <c r="M341" s="221"/>
      <c r="N341" s="222" t="s">
        <v>1</v>
      </c>
      <c r="O341" s="202" t="s">
        <v>37</v>
      </c>
      <c r="P341" s="203">
        <f>I341+J341</f>
        <v>0</v>
      </c>
      <c r="Q341" s="203">
        <f>ROUND(I341*H341,2)</f>
        <v>0</v>
      </c>
      <c r="R341" s="203">
        <f>ROUND(J341*H341,2)</f>
        <v>0</v>
      </c>
      <c r="S341" s="68"/>
      <c r="T341" s="204">
        <f>S341*H341</f>
        <v>0</v>
      </c>
      <c r="U341" s="204">
        <v>0</v>
      </c>
      <c r="V341" s="204">
        <f>U341*H341</f>
        <v>0</v>
      </c>
      <c r="W341" s="204">
        <v>0</v>
      </c>
      <c r="X341" s="205">
        <f>W341*H341</f>
        <v>0</v>
      </c>
      <c r="Y341" s="31"/>
      <c r="Z341" s="31"/>
      <c r="AA341" s="31"/>
      <c r="AB341" s="31"/>
      <c r="AC341" s="31"/>
      <c r="AD341" s="31"/>
      <c r="AE341" s="31"/>
      <c r="AR341" s="206" t="s">
        <v>83</v>
      </c>
      <c r="AT341" s="206" t="s">
        <v>199</v>
      </c>
      <c r="AU341" s="206" t="s">
        <v>81</v>
      </c>
      <c r="AY341" s="14" t="s">
        <v>167</v>
      </c>
      <c r="BE341" s="207">
        <f>IF(O341="základní",K341,0)</f>
        <v>0</v>
      </c>
      <c r="BF341" s="207">
        <f>IF(O341="snížená",K341,0)</f>
        <v>0</v>
      </c>
      <c r="BG341" s="207">
        <f>IF(O341="zákl. přenesená",K341,0)</f>
        <v>0</v>
      </c>
      <c r="BH341" s="207">
        <f>IF(O341="sníž. přenesená",K341,0)</f>
        <v>0</v>
      </c>
      <c r="BI341" s="207">
        <f>IF(O341="nulová",K341,0)</f>
        <v>0</v>
      </c>
      <c r="BJ341" s="14" t="s">
        <v>81</v>
      </c>
      <c r="BK341" s="207">
        <f>ROUND(P341*H341,2)</f>
        <v>0</v>
      </c>
      <c r="BL341" s="14" t="s">
        <v>81</v>
      </c>
      <c r="BM341" s="206" t="s">
        <v>1060</v>
      </c>
    </row>
    <row r="342" spans="1:65" s="2" customFormat="1" ht="11.25">
      <c r="A342" s="31"/>
      <c r="B342" s="32"/>
      <c r="C342" s="33"/>
      <c r="D342" s="208" t="s">
        <v>174</v>
      </c>
      <c r="E342" s="33"/>
      <c r="F342" s="209" t="s">
        <v>865</v>
      </c>
      <c r="G342" s="33"/>
      <c r="H342" s="33"/>
      <c r="I342" s="210"/>
      <c r="J342" s="210"/>
      <c r="K342" s="33"/>
      <c r="L342" s="33"/>
      <c r="M342" s="36"/>
      <c r="N342" s="211"/>
      <c r="O342" s="212"/>
      <c r="P342" s="68"/>
      <c r="Q342" s="68"/>
      <c r="R342" s="68"/>
      <c r="S342" s="68"/>
      <c r="T342" s="68"/>
      <c r="U342" s="68"/>
      <c r="V342" s="68"/>
      <c r="W342" s="68"/>
      <c r="X342" s="69"/>
      <c r="Y342" s="31"/>
      <c r="Z342" s="31"/>
      <c r="AA342" s="31"/>
      <c r="AB342" s="31"/>
      <c r="AC342" s="31"/>
      <c r="AD342" s="31"/>
      <c r="AE342" s="31"/>
      <c r="AT342" s="14" t="s">
        <v>174</v>
      </c>
      <c r="AU342" s="14" t="s">
        <v>81</v>
      </c>
    </row>
    <row r="343" spans="1:65" s="2" customFormat="1" ht="14.45" customHeight="1">
      <c r="A343" s="31"/>
      <c r="B343" s="32"/>
      <c r="C343" s="213" t="s">
        <v>879</v>
      </c>
      <c r="D343" s="213" t="s">
        <v>199</v>
      </c>
      <c r="E343" s="214" t="s">
        <v>868</v>
      </c>
      <c r="F343" s="215" t="s">
        <v>869</v>
      </c>
      <c r="G343" s="216" t="s">
        <v>202</v>
      </c>
      <c r="H343" s="217">
        <v>4</v>
      </c>
      <c r="I343" s="218"/>
      <c r="J343" s="219"/>
      <c r="K343" s="220">
        <f>ROUND(P343*H343,2)</f>
        <v>0</v>
      </c>
      <c r="L343" s="219"/>
      <c r="M343" s="221"/>
      <c r="N343" s="222" t="s">
        <v>1</v>
      </c>
      <c r="O343" s="202" t="s">
        <v>37</v>
      </c>
      <c r="P343" s="203">
        <f>I343+J343</f>
        <v>0</v>
      </c>
      <c r="Q343" s="203">
        <f>ROUND(I343*H343,2)</f>
        <v>0</v>
      </c>
      <c r="R343" s="203">
        <f>ROUND(J343*H343,2)</f>
        <v>0</v>
      </c>
      <c r="S343" s="68"/>
      <c r="T343" s="204">
        <f>S343*H343</f>
        <v>0</v>
      </c>
      <c r="U343" s="204">
        <v>0</v>
      </c>
      <c r="V343" s="204">
        <f>U343*H343</f>
        <v>0</v>
      </c>
      <c r="W343" s="204">
        <v>0</v>
      </c>
      <c r="X343" s="205">
        <f>W343*H343</f>
        <v>0</v>
      </c>
      <c r="Y343" s="31"/>
      <c r="Z343" s="31"/>
      <c r="AA343" s="31"/>
      <c r="AB343" s="31"/>
      <c r="AC343" s="31"/>
      <c r="AD343" s="31"/>
      <c r="AE343" s="31"/>
      <c r="AR343" s="206" t="s">
        <v>83</v>
      </c>
      <c r="AT343" s="206" t="s">
        <v>199</v>
      </c>
      <c r="AU343" s="206" t="s">
        <v>81</v>
      </c>
      <c r="AY343" s="14" t="s">
        <v>167</v>
      </c>
      <c r="BE343" s="207">
        <f>IF(O343="základní",K343,0)</f>
        <v>0</v>
      </c>
      <c r="BF343" s="207">
        <f>IF(O343="snížená",K343,0)</f>
        <v>0</v>
      </c>
      <c r="BG343" s="207">
        <f>IF(O343="zákl. přenesená",K343,0)</f>
        <v>0</v>
      </c>
      <c r="BH343" s="207">
        <f>IF(O343="sníž. přenesená",K343,0)</f>
        <v>0</v>
      </c>
      <c r="BI343" s="207">
        <f>IF(O343="nulová",K343,0)</f>
        <v>0</v>
      </c>
      <c r="BJ343" s="14" t="s">
        <v>81</v>
      </c>
      <c r="BK343" s="207">
        <f>ROUND(P343*H343,2)</f>
        <v>0</v>
      </c>
      <c r="BL343" s="14" t="s">
        <v>81</v>
      </c>
      <c r="BM343" s="206" t="s">
        <v>1061</v>
      </c>
    </row>
    <row r="344" spans="1:65" s="2" customFormat="1" ht="11.25">
      <c r="A344" s="31"/>
      <c r="B344" s="32"/>
      <c r="C344" s="33"/>
      <c r="D344" s="208" t="s">
        <v>174</v>
      </c>
      <c r="E344" s="33"/>
      <c r="F344" s="209" t="s">
        <v>869</v>
      </c>
      <c r="G344" s="33"/>
      <c r="H344" s="33"/>
      <c r="I344" s="210"/>
      <c r="J344" s="210"/>
      <c r="K344" s="33"/>
      <c r="L344" s="33"/>
      <c r="M344" s="36"/>
      <c r="N344" s="211"/>
      <c r="O344" s="212"/>
      <c r="P344" s="68"/>
      <c r="Q344" s="68"/>
      <c r="R344" s="68"/>
      <c r="S344" s="68"/>
      <c r="T344" s="68"/>
      <c r="U344" s="68"/>
      <c r="V344" s="68"/>
      <c r="W344" s="68"/>
      <c r="X344" s="69"/>
      <c r="Y344" s="31"/>
      <c r="Z344" s="31"/>
      <c r="AA344" s="31"/>
      <c r="AB344" s="31"/>
      <c r="AC344" s="31"/>
      <c r="AD344" s="31"/>
      <c r="AE344" s="31"/>
      <c r="AT344" s="14" t="s">
        <v>174</v>
      </c>
      <c r="AU344" s="14" t="s">
        <v>81</v>
      </c>
    </row>
    <row r="345" spans="1:65" s="2" customFormat="1" ht="14.45" customHeight="1">
      <c r="A345" s="31"/>
      <c r="B345" s="32"/>
      <c r="C345" s="213" t="s">
        <v>883</v>
      </c>
      <c r="D345" s="213" t="s">
        <v>199</v>
      </c>
      <c r="E345" s="214" t="s">
        <v>872</v>
      </c>
      <c r="F345" s="215" t="s">
        <v>873</v>
      </c>
      <c r="G345" s="216" t="s">
        <v>202</v>
      </c>
      <c r="H345" s="217">
        <v>3</v>
      </c>
      <c r="I345" s="218"/>
      <c r="J345" s="219"/>
      <c r="K345" s="220">
        <f>ROUND(P345*H345,2)</f>
        <v>0</v>
      </c>
      <c r="L345" s="219"/>
      <c r="M345" s="221"/>
      <c r="N345" s="222" t="s">
        <v>1</v>
      </c>
      <c r="O345" s="202" t="s">
        <v>37</v>
      </c>
      <c r="P345" s="203">
        <f>I345+J345</f>
        <v>0</v>
      </c>
      <c r="Q345" s="203">
        <f>ROUND(I345*H345,2)</f>
        <v>0</v>
      </c>
      <c r="R345" s="203">
        <f>ROUND(J345*H345,2)</f>
        <v>0</v>
      </c>
      <c r="S345" s="68"/>
      <c r="T345" s="204">
        <f>S345*H345</f>
        <v>0</v>
      </c>
      <c r="U345" s="204">
        <v>0</v>
      </c>
      <c r="V345" s="204">
        <f>U345*H345</f>
        <v>0</v>
      </c>
      <c r="W345" s="204">
        <v>0</v>
      </c>
      <c r="X345" s="205">
        <f>W345*H345</f>
        <v>0</v>
      </c>
      <c r="Y345" s="31"/>
      <c r="Z345" s="31"/>
      <c r="AA345" s="31"/>
      <c r="AB345" s="31"/>
      <c r="AC345" s="31"/>
      <c r="AD345" s="31"/>
      <c r="AE345" s="31"/>
      <c r="AR345" s="206" t="s">
        <v>83</v>
      </c>
      <c r="AT345" s="206" t="s">
        <v>199</v>
      </c>
      <c r="AU345" s="206" t="s">
        <v>81</v>
      </c>
      <c r="AY345" s="14" t="s">
        <v>167</v>
      </c>
      <c r="BE345" s="207">
        <f>IF(O345="základní",K345,0)</f>
        <v>0</v>
      </c>
      <c r="BF345" s="207">
        <f>IF(O345="snížená",K345,0)</f>
        <v>0</v>
      </c>
      <c r="BG345" s="207">
        <f>IF(O345="zákl. přenesená",K345,0)</f>
        <v>0</v>
      </c>
      <c r="BH345" s="207">
        <f>IF(O345="sníž. přenesená",K345,0)</f>
        <v>0</v>
      </c>
      <c r="BI345" s="207">
        <f>IF(O345="nulová",K345,0)</f>
        <v>0</v>
      </c>
      <c r="BJ345" s="14" t="s">
        <v>81</v>
      </c>
      <c r="BK345" s="207">
        <f>ROUND(P345*H345,2)</f>
        <v>0</v>
      </c>
      <c r="BL345" s="14" t="s">
        <v>81</v>
      </c>
      <c r="BM345" s="206" t="s">
        <v>1062</v>
      </c>
    </row>
    <row r="346" spans="1:65" s="2" customFormat="1" ht="11.25">
      <c r="A346" s="31"/>
      <c r="B346" s="32"/>
      <c r="C346" s="33"/>
      <c r="D346" s="208" t="s">
        <v>174</v>
      </c>
      <c r="E346" s="33"/>
      <c r="F346" s="209" t="s">
        <v>873</v>
      </c>
      <c r="G346" s="33"/>
      <c r="H346" s="33"/>
      <c r="I346" s="210"/>
      <c r="J346" s="210"/>
      <c r="K346" s="33"/>
      <c r="L346" s="33"/>
      <c r="M346" s="36"/>
      <c r="N346" s="211"/>
      <c r="O346" s="212"/>
      <c r="P346" s="68"/>
      <c r="Q346" s="68"/>
      <c r="R346" s="68"/>
      <c r="S346" s="68"/>
      <c r="T346" s="68"/>
      <c r="U346" s="68"/>
      <c r="V346" s="68"/>
      <c r="W346" s="68"/>
      <c r="X346" s="69"/>
      <c r="Y346" s="31"/>
      <c r="Z346" s="31"/>
      <c r="AA346" s="31"/>
      <c r="AB346" s="31"/>
      <c r="AC346" s="31"/>
      <c r="AD346" s="31"/>
      <c r="AE346" s="31"/>
      <c r="AT346" s="14" t="s">
        <v>174</v>
      </c>
      <c r="AU346" s="14" t="s">
        <v>81</v>
      </c>
    </row>
    <row r="347" spans="1:65" s="2" customFormat="1" ht="14.45" customHeight="1">
      <c r="A347" s="31"/>
      <c r="B347" s="32"/>
      <c r="C347" s="213" t="s">
        <v>887</v>
      </c>
      <c r="D347" s="213" t="s">
        <v>199</v>
      </c>
      <c r="E347" s="214" t="s">
        <v>876</v>
      </c>
      <c r="F347" s="215" t="s">
        <v>877</v>
      </c>
      <c r="G347" s="216" t="s">
        <v>202</v>
      </c>
      <c r="H347" s="217">
        <v>3</v>
      </c>
      <c r="I347" s="218"/>
      <c r="J347" s="219"/>
      <c r="K347" s="220">
        <f>ROUND(P347*H347,2)</f>
        <v>0</v>
      </c>
      <c r="L347" s="219"/>
      <c r="M347" s="221"/>
      <c r="N347" s="222" t="s">
        <v>1</v>
      </c>
      <c r="O347" s="202" t="s">
        <v>37</v>
      </c>
      <c r="P347" s="203">
        <f>I347+J347</f>
        <v>0</v>
      </c>
      <c r="Q347" s="203">
        <f>ROUND(I347*H347,2)</f>
        <v>0</v>
      </c>
      <c r="R347" s="203">
        <f>ROUND(J347*H347,2)</f>
        <v>0</v>
      </c>
      <c r="S347" s="68"/>
      <c r="T347" s="204">
        <f>S347*H347</f>
        <v>0</v>
      </c>
      <c r="U347" s="204">
        <v>0</v>
      </c>
      <c r="V347" s="204">
        <f>U347*H347</f>
        <v>0</v>
      </c>
      <c r="W347" s="204">
        <v>0</v>
      </c>
      <c r="X347" s="205">
        <f>W347*H347</f>
        <v>0</v>
      </c>
      <c r="Y347" s="31"/>
      <c r="Z347" s="31"/>
      <c r="AA347" s="31"/>
      <c r="AB347" s="31"/>
      <c r="AC347" s="31"/>
      <c r="AD347" s="31"/>
      <c r="AE347" s="31"/>
      <c r="AR347" s="206" t="s">
        <v>83</v>
      </c>
      <c r="AT347" s="206" t="s">
        <v>199</v>
      </c>
      <c r="AU347" s="206" t="s">
        <v>81</v>
      </c>
      <c r="AY347" s="14" t="s">
        <v>167</v>
      </c>
      <c r="BE347" s="207">
        <f>IF(O347="základní",K347,0)</f>
        <v>0</v>
      </c>
      <c r="BF347" s="207">
        <f>IF(O347="snížená",K347,0)</f>
        <v>0</v>
      </c>
      <c r="BG347" s="207">
        <f>IF(O347="zákl. přenesená",K347,0)</f>
        <v>0</v>
      </c>
      <c r="BH347" s="207">
        <f>IF(O347="sníž. přenesená",K347,0)</f>
        <v>0</v>
      </c>
      <c r="BI347" s="207">
        <f>IF(O347="nulová",K347,0)</f>
        <v>0</v>
      </c>
      <c r="BJ347" s="14" t="s">
        <v>81</v>
      </c>
      <c r="BK347" s="207">
        <f>ROUND(P347*H347,2)</f>
        <v>0</v>
      </c>
      <c r="BL347" s="14" t="s">
        <v>81</v>
      </c>
      <c r="BM347" s="206" t="s">
        <v>1063</v>
      </c>
    </row>
    <row r="348" spans="1:65" s="2" customFormat="1" ht="11.25">
      <c r="A348" s="31"/>
      <c r="B348" s="32"/>
      <c r="C348" s="33"/>
      <c r="D348" s="208" t="s">
        <v>174</v>
      </c>
      <c r="E348" s="33"/>
      <c r="F348" s="209" t="s">
        <v>877</v>
      </c>
      <c r="G348" s="33"/>
      <c r="H348" s="33"/>
      <c r="I348" s="210"/>
      <c r="J348" s="210"/>
      <c r="K348" s="33"/>
      <c r="L348" s="33"/>
      <c r="M348" s="36"/>
      <c r="N348" s="211"/>
      <c r="O348" s="212"/>
      <c r="P348" s="68"/>
      <c r="Q348" s="68"/>
      <c r="R348" s="68"/>
      <c r="S348" s="68"/>
      <c r="T348" s="68"/>
      <c r="U348" s="68"/>
      <c r="V348" s="68"/>
      <c r="W348" s="68"/>
      <c r="X348" s="69"/>
      <c r="Y348" s="31"/>
      <c r="Z348" s="31"/>
      <c r="AA348" s="31"/>
      <c r="AB348" s="31"/>
      <c r="AC348" s="31"/>
      <c r="AD348" s="31"/>
      <c r="AE348" s="31"/>
      <c r="AT348" s="14" t="s">
        <v>174</v>
      </c>
      <c r="AU348" s="14" t="s">
        <v>81</v>
      </c>
    </row>
    <row r="349" spans="1:65" s="2" customFormat="1" ht="14.45" customHeight="1">
      <c r="A349" s="31"/>
      <c r="B349" s="32"/>
      <c r="C349" s="213" t="s">
        <v>891</v>
      </c>
      <c r="D349" s="213" t="s">
        <v>199</v>
      </c>
      <c r="E349" s="214" t="s">
        <v>880</v>
      </c>
      <c r="F349" s="215" t="s">
        <v>881</v>
      </c>
      <c r="G349" s="216" t="s">
        <v>202</v>
      </c>
      <c r="H349" s="217">
        <v>2</v>
      </c>
      <c r="I349" s="218"/>
      <c r="J349" s="219"/>
      <c r="K349" s="220">
        <f>ROUND(P349*H349,2)</f>
        <v>0</v>
      </c>
      <c r="L349" s="219"/>
      <c r="M349" s="221"/>
      <c r="N349" s="222" t="s">
        <v>1</v>
      </c>
      <c r="O349" s="202" t="s">
        <v>37</v>
      </c>
      <c r="P349" s="203">
        <f>I349+J349</f>
        <v>0</v>
      </c>
      <c r="Q349" s="203">
        <f>ROUND(I349*H349,2)</f>
        <v>0</v>
      </c>
      <c r="R349" s="203">
        <f>ROUND(J349*H349,2)</f>
        <v>0</v>
      </c>
      <c r="S349" s="68"/>
      <c r="T349" s="204">
        <f>S349*H349</f>
        <v>0</v>
      </c>
      <c r="U349" s="204">
        <v>0</v>
      </c>
      <c r="V349" s="204">
        <f>U349*H349</f>
        <v>0</v>
      </c>
      <c r="W349" s="204">
        <v>0</v>
      </c>
      <c r="X349" s="205">
        <f>W349*H349</f>
        <v>0</v>
      </c>
      <c r="Y349" s="31"/>
      <c r="Z349" s="31"/>
      <c r="AA349" s="31"/>
      <c r="AB349" s="31"/>
      <c r="AC349" s="31"/>
      <c r="AD349" s="31"/>
      <c r="AE349" s="31"/>
      <c r="AR349" s="206" t="s">
        <v>83</v>
      </c>
      <c r="AT349" s="206" t="s">
        <v>199</v>
      </c>
      <c r="AU349" s="206" t="s">
        <v>81</v>
      </c>
      <c r="AY349" s="14" t="s">
        <v>167</v>
      </c>
      <c r="BE349" s="207">
        <f>IF(O349="základní",K349,0)</f>
        <v>0</v>
      </c>
      <c r="BF349" s="207">
        <f>IF(O349="snížená",K349,0)</f>
        <v>0</v>
      </c>
      <c r="BG349" s="207">
        <f>IF(O349="zákl. přenesená",K349,0)</f>
        <v>0</v>
      </c>
      <c r="BH349" s="207">
        <f>IF(O349="sníž. přenesená",K349,0)</f>
        <v>0</v>
      </c>
      <c r="BI349" s="207">
        <f>IF(O349="nulová",K349,0)</f>
        <v>0</v>
      </c>
      <c r="BJ349" s="14" t="s">
        <v>81</v>
      </c>
      <c r="BK349" s="207">
        <f>ROUND(P349*H349,2)</f>
        <v>0</v>
      </c>
      <c r="BL349" s="14" t="s">
        <v>81</v>
      </c>
      <c r="BM349" s="206" t="s">
        <v>1064</v>
      </c>
    </row>
    <row r="350" spans="1:65" s="2" customFormat="1" ht="11.25">
      <c r="A350" s="31"/>
      <c r="B350" s="32"/>
      <c r="C350" s="33"/>
      <c r="D350" s="208" t="s">
        <v>174</v>
      </c>
      <c r="E350" s="33"/>
      <c r="F350" s="209" t="s">
        <v>881</v>
      </c>
      <c r="G350" s="33"/>
      <c r="H350" s="33"/>
      <c r="I350" s="210"/>
      <c r="J350" s="210"/>
      <c r="K350" s="33"/>
      <c r="L350" s="33"/>
      <c r="M350" s="36"/>
      <c r="N350" s="211"/>
      <c r="O350" s="212"/>
      <c r="P350" s="68"/>
      <c r="Q350" s="68"/>
      <c r="R350" s="68"/>
      <c r="S350" s="68"/>
      <c r="T350" s="68"/>
      <c r="U350" s="68"/>
      <c r="V350" s="68"/>
      <c r="W350" s="68"/>
      <c r="X350" s="69"/>
      <c r="Y350" s="31"/>
      <c r="Z350" s="31"/>
      <c r="AA350" s="31"/>
      <c r="AB350" s="31"/>
      <c r="AC350" s="31"/>
      <c r="AD350" s="31"/>
      <c r="AE350" s="31"/>
      <c r="AT350" s="14" t="s">
        <v>174</v>
      </c>
      <c r="AU350" s="14" t="s">
        <v>81</v>
      </c>
    </row>
    <row r="351" spans="1:65" s="2" customFormat="1" ht="14.45" customHeight="1">
      <c r="A351" s="31"/>
      <c r="B351" s="32"/>
      <c r="C351" s="213" t="s">
        <v>895</v>
      </c>
      <c r="D351" s="213" t="s">
        <v>199</v>
      </c>
      <c r="E351" s="214" t="s">
        <v>884</v>
      </c>
      <c r="F351" s="215" t="s">
        <v>885</v>
      </c>
      <c r="G351" s="216" t="s">
        <v>202</v>
      </c>
      <c r="H351" s="217">
        <v>4</v>
      </c>
      <c r="I351" s="218"/>
      <c r="J351" s="219"/>
      <c r="K351" s="220">
        <f>ROUND(P351*H351,2)</f>
        <v>0</v>
      </c>
      <c r="L351" s="219"/>
      <c r="M351" s="221"/>
      <c r="N351" s="222" t="s">
        <v>1</v>
      </c>
      <c r="O351" s="202" t="s">
        <v>37</v>
      </c>
      <c r="P351" s="203">
        <f>I351+J351</f>
        <v>0</v>
      </c>
      <c r="Q351" s="203">
        <f>ROUND(I351*H351,2)</f>
        <v>0</v>
      </c>
      <c r="R351" s="203">
        <f>ROUND(J351*H351,2)</f>
        <v>0</v>
      </c>
      <c r="S351" s="68"/>
      <c r="T351" s="204">
        <f>S351*H351</f>
        <v>0</v>
      </c>
      <c r="U351" s="204">
        <v>0</v>
      </c>
      <c r="V351" s="204">
        <f>U351*H351</f>
        <v>0</v>
      </c>
      <c r="W351" s="204">
        <v>0</v>
      </c>
      <c r="X351" s="205">
        <f>W351*H351</f>
        <v>0</v>
      </c>
      <c r="Y351" s="31"/>
      <c r="Z351" s="31"/>
      <c r="AA351" s="31"/>
      <c r="AB351" s="31"/>
      <c r="AC351" s="31"/>
      <c r="AD351" s="31"/>
      <c r="AE351" s="31"/>
      <c r="AR351" s="206" t="s">
        <v>83</v>
      </c>
      <c r="AT351" s="206" t="s">
        <v>199</v>
      </c>
      <c r="AU351" s="206" t="s">
        <v>81</v>
      </c>
      <c r="AY351" s="14" t="s">
        <v>167</v>
      </c>
      <c r="BE351" s="207">
        <f>IF(O351="základní",K351,0)</f>
        <v>0</v>
      </c>
      <c r="BF351" s="207">
        <f>IF(O351="snížená",K351,0)</f>
        <v>0</v>
      </c>
      <c r="BG351" s="207">
        <f>IF(O351="zákl. přenesená",K351,0)</f>
        <v>0</v>
      </c>
      <c r="BH351" s="207">
        <f>IF(O351="sníž. přenesená",K351,0)</f>
        <v>0</v>
      </c>
      <c r="BI351" s="207">
        <f>IF(O351="nulová",K351,0)</f>
        <v>0</v>
      </c>
      <c r="BJ351" s="14" t="s">
        <v>81</v>
      </c>
      <c r="BK351" s="207">
        <f>ROUND(P351*H351,2)</f>
        <v>0</v>
      </c>
      <c r="BL351" s="14" t="s">
        <v>81</v>
      </c>
      <c r="BM351" s="206" t="s">
        <v>1065</v>
      </c>
    </row>
    <row r="352" spans="1:65" s="2" customFormat="1" ht="11.25">
      <c r="A352" s="31"/>
      <c r="B352" s="32"/>
      <c r="C352" s="33"/>
      <c r="D352" s="208" t="s">
        <v>174</v>
      </c>
      <c r="E352" s="33"/>
      <c r="F352" s="209" t="s">
        <v>885</v>
      </c>
      <c r="G352" s="33"/>
      <c r="H352" s="33"/>
      <c r="I352" s="210"/>
      <c r="J352" s="210"/>
      <c r="K352" s="33"/>
      <c r="L352" s="33"/>
      <c r="M352" s="36"/>
      <c r="N352" s="211"/>
      <c r="O352" s="212"/>
      <c r="P352" s="68"/>
      <c r="Q352" s="68"/>
      <c r="R352" s="68"/>
      <c r="S352" s="68"/>
      <c r="T352" s="68"/>
      <c r="U352" s="68"/>
      <c r="V352" s="68"/>
      <c r="W352" s="68"/>
      <c r="X352" s="69"/>
      <c r="Y352" s="31"/>
      <c r="Z352" s="31"/>
      <c r="AA352" s="31"/>
      <c r="AB352" s="31"/>
      <c r="AC352" s="31"/>
      <c r="AD352" s="31"/>
      <c r="AE352" s="31"/>
      <c r="AT352" s="14" t="s">
        <v>174</v>
      </c>
      <c r="AU352" s="14" t="s">
        <v>81</v>
      </c>
    </row>
    <row r="353" spans="1:65" s="2" customFormat="1" ht="14.45" customHeight="1">
      <c r="A353" s="31"/>
      <c r="B353" s="32"/>
      <c r="C353" s="213" t="s">
        <v>899</v>
      </c>
      <c r="D353" s="213" t="s">
        <v>199</v>
      </c>
      <c r="E353" s="214" t="s">
        <v>888</v>
      </c>
      <c r="F353" s="215" t="s">
        <v>889</v>
      </c>
      <c r="G353" s="216" t="s">
        <v>202</v>
      </c>
      <c r="H353" s="217">
        <v>4</v>
      </c>
      <c r="I353" s="218"/>
      <c r="J353" s="219"/>
      <c r="K353" s="220">
        <f>ROUND(P353*H353,2)</f>
        <v>0</v>
      </c>
      <c r="L353" s="219"/>
      <c r="M353" s="221"/>
      <c r="N353" s="222" t="s">
        <v>1</v>
      </c>
      <c r="O353" s="202" t="s">
        <v>37</v>
      </c>
      <c r="P353" s="203">
        <f>I353+J353</f>
        <v>0</v>
      </c>
      <c r="Q353" s="203">
        <f>ROUND(I353*H353,2)</f>
        <v>0</v>
      </c>
      <c r="R353" s="203">
        <f>ROUND(J353*H353,2)</f>
        <v>0</v>
      </c>
      <c r="S353" s="68"/>
      <c r="T353" s="204">
        <f>S353*H353</f>
        <v>0</v>
      </c>
      <c r="U353" s="204">
        <v>0</v>
      </c>
      <c r="V353" s="204">
        <f>U353*H353</f>
        <v>0</v>
      </c>
      <c r="W353" s="204">
        <v>0</v>
      </c>
      <c r="X353" s="205">
        <f>W353*H353</f>
        <v>0</v>
      </c>
      <c r="Y353" s="31"/>
      <c r="Z353" s="31"/>
      <c r="AA353" s="31"/>
      <c r="AB353" s="31"/>
      <c r="AC353" s="31"/>
      <c r="AD353" s="31"/>
      <c r="AE353" s="31"/>
      <c r="AR353" s="206" t="s">
        <v>83</v>
      </c>
      <c r="AT353" s="206" t="s">
        <v>199</v>
      </c>
      <c r="AU353" s="206" t="s">
        <v>81</v>
      </c>
      <c r="AY353" s="14" t="s">
        <v>167</v>
      </c>
      <c r="BE353" s="207">
        <f>IF(O353="základní",K353,0)</f>
        <v>0</v>
      </c>
      <c r="BF353" s="207">
        <f>IF(O353="snížená",K353,0)</f>
        <v>0</v>
      </c>
      <c r="BG353" s="207">
        <f>IF(O353="zákl. přenesená",K353,0)</f>
        <v>0</v>
      </c>
      <c r="BH353" s="207">
        <f>IF(O353="sníž. přenesená",K353,0)</f>
        <v>0</v>
      </c>
      <c r="BI353" s="207">
        <f>IF(O353="nulová",K353,0)</f>
        <v>0</v>
      </c>
      <c r="BJ353" s="14" t="s">
        <v>81</v>
      </c>
      <c r="BK353" s="207">
        <f>ROUND(P353*H353,2)</f>
        <v>0</v>
      </c>
      <c r="BL353" s="14" t="s">
        <v>81</v>
      </c>
      <c r="BM353" s="206" t="s">
        <v>1066</v>
      </c>
    </row>
    <row r="354" spans="1:65" s="2" customFormat="1" ht="11.25">
      <c r="A354" s="31"/>
      <c r="B354" s="32"/>
      <c r="C354" s="33"/>
      <c r="D354" s="208" t="s">
        <v>174</v>
      </c>
      <c r="E354" s="33"/>
      <c r="F354" s="209" t="s">
        <v>889</v>
      </c>
      <c r="G354" s="33"/>
      <c r="H354" s="33"/>
      <c r="I354" s="210"/>
      <c r="J354" s="210"/>
      <c r="K354" s="33"/>
      <c r="L354" s="33"/>
      <c r="M354" s="36"/>
      <c r="N354" s="211"/>
      <c r="O354" s="212"/>
      <c r="P354" s="68"/>
      <c r="Q354" s="68"/>
      <c r="R354" s="68"/>
      <c r="S354" s="68"/>
      <c r="T354" s="68"/>
      <c r="U354" s="68"/>
      <c r="V354" s="68"/>
      <c r="W354" s="68"/>
      <c r="X354" s="69"/>
      <c r="Y354" s="31"/>
      <c r="Z354" s="31"/>
      <c r="AA354" s="31"/>
      <c r="AB354" s="31"/>
      <c r="AC354" s="31"/>
      <c r="AD354" s="31"/>
      <c r="AE354" s="31"/>
      <c r="AT354" s="14" t="s">
        <v>174</v>
      </c>
      <c r="AU354" s="14" t="s">
        <v>81</v>
      </c>
    </row>
    <row r="355" spans="1:65" s="2" customFormat="1" ht="24.2" customHeight="1">
      <c r="A355" s="31"/>
      <c r="B355" s="32"/>
      <c r="C355" s="213" t="s">
        <v>904</v>
      </c>
      <c r="D355" s="213" t="s">
        <v>199</v>
      </c>
      <c r="E355" s="214" t="s">
        <v>892</v>
      </c>
      <c r="F355" s="215" t="s">
        <v>893</v>
      </c>
      <c r="G355" s="216" t="s">
        <v>202</v>
      </c>
      <c r="H355" s="217">
        <v>1</v>
      </c>
      <c r="I355" s="218"/>
      <c r="J355" s="219"/>
      <c r="K355" s="220">
        <f>ROUND(P355*H355,2)</f>
        <v>0</v>
      </c>
      <c r="L355" s="219"/>
      <c r="M355" s="221"/>
      <c r="N355" s="222" t="s">
        <v>1</v>
      </c>
      <c r="O355" s="202" t="s">
        <v>37</v>
      </c>
      <c r="P355" s="203">
        <f>I355+J355</f>
        <v>0</v>
      </c>
      <c r="Q355" s="203">
        <f>ROUND(I355*H355,2)</f>
        <v>0</v>
      </c>
      <c r="R355" s="203">
        <f>ROUND(J355*H355,2)</f>
        <v>0</v>
      </c>
      <c r="S355" s="68"/>
      <c r="T355" s="204">
        <f>S355*H355</f>
        <v>0</v>
      </c>
      <c r="U355" s="204">
        <v>0</v>
      </c>
      <c r="V355" s="204">
        <f>U355*H355</f>
        <v>0</v>
      </c>
      <c r="W355" s="204">
        <v>0</v>
      </c>
      <c r="X355" s="205">
        <f>W355*H355</f>
        <v>0</v>
      </c>
      <c r="Y355" s="31"/>
      <c r="Z355" s="31"/>
      <c r="AA355" s="31"/>
      <c r="AB355" s="31"/>
      <c r="AC355" s="31"/>
      <c r="AD355" s="31"/>
      <c r="AE355" s="31"/>
      <c r="AR355" s="206" t="s">
        <v>83</v>
      </c>
      <c r="AT355" s="206" t="s">
        <v>199</v>
      </c>
      <c r="AU355" s="206" t="s">
        <v>81</v>
      </c>
      <c r="AY355" s="14" t="s">
        <v>167</v>
      </c>
      <c r="BE355" s="207">
        <f>IF(O355="základní",K355,0)</f>
        <v>0</v>
      </c>
      <c r="BF355" s="207">
        <f>IF(O355="snížená",K355,0)</f>
        <v>0</v>
      </c>
      <c r="BG355" s="207">
        <f>IF(O355="zákl. přenesená",K355,0)</f>
        <v>0</v>
      </c>
      <c r="BH355" s="207">
        <f>IF(O355="sníž. přenesená",K355,0)</f>
        <v>0</v>
      </c>
      <c r="BI355" s="207">
        <f>IF(O355="nulová",K355,0)</f>
        <v>0</v>
      </c>
      <c r="BJ355" s="14" t="s">
        <v>81</v>
      </c>
      <c r="BK355" s="207">
        <f>ROUND(P355*H355,2)</f>
        <v>0</v>
      </c>
      <c r="BL355" s="14" t="s">
        <v>81</v>
      </c>
      <c r="BM355" s="206" t="s">
        <v>1067</v>
      </c>
    </row>
    <row r="356" spans="1:65" s="2" customFormat="1" ht="19.5">
      <c r="A356" s="31"/>
      <c r="B356" s="32"/>
      <c r="C356" s="33"/>
      <c r="D356" s="208" t="s">
        <v>174</v>
      </c>
      <c r="E356" s="33"/>
      <c r="F356" s="209" t="s">
        <v>893</v>
      </c>
      <c r="G356" s="33"/>
      <c r="H356" s="33"/>
      <c r="I356" s="210"/>
      <c r="J356" s="210"/>
      <c r="K356" s="33"/>
      <c r="L356" s="33"/>
      <c r="M356" s="36"/>
      <c r="N356" s="211"/>
      <c r="O356" s="212"/>
      <c r="P356" s="68"/>
      <c r="Q356" s="68"/>
      <c r="R356" s="68"/>
      <c r="S356" s="68"/>
      <c r="T356" s="68"/>
      <c r="U356" s="68"/>
      <c r="V356" s="68"/>
      <c r="W356" s="68"/>
      <c r="X356" s="69"/>
      <c r="Y356" s="31"/>
      <c r="Z356" s="31"/>
      <c r="AA356" s="31"/>
      <c r="AB356" s="31"/>
      <c r="AC356" s="31"/>
      <c r="AD356" s="31"/>
      <c r="AE356" s="31"/>
      <c r="AT356" s="14" t="s">
        <v>174</v>
      </c>
      <c r="AU356" s="14" t="s">
        <v>81</v>
      </c>
    </row>
    <row r="357" spans="1:65" s="2" customFormat="1" ht="24.2" customHeight="1">
      <c r="A357" s="31"/>
      <c r="B357" s="32"/>
      <c r="C357" s="213" t="s">
        <v>906</v>
      </c>
      <c r="D357" s="213" t="s">
        <v>199</v>
      </c>
      <c r="E357" s="214" t="s">
        <v>734</v>
      </c>
      <c r="F357" s="215" t="s">
        <v>735</v>
      </c>
      <c r="G357" s="216" t="s">
        <v>202</v>
      </c>
      <c r="H357" s="217">
        <v>2</v>
      </c>
      <c r="I357" s="218"/>
      <c r="J357" s="219"/>
      <c r="K357" s="220">
        <f>ROUND(P357*H357,2)</f>
        <v>0</v>
      </c>
      <c r="L357" s="219"/>
      <c r="M357" s="221"/>
      <c r="N357" s="222" t="s">
        <v>1</v>
      </c>
      <c r="O357" s="202" t="s">
        <v>37</v>
      </c>
      <c r="P357" s="203">
        <f>I357+J357</f>
        <v>0</v>
      </c>
      <c r="Q357" s="203">
        <f>ROUND(I357*H357,2)</f>
        <v>0</v>
      </c>
      <c r="R357" s="203">
        <f>ROUND(J357*H357,2)</f>
        <v>0</v>
      </c>
      <c r="S357" s="68"/>
      <c r="T357" s="204">
        <f>S357*H357</f>
        <v>0</v>
      </c>
      <c r="U357" s="204">
        <v>0</v>
      </c>
      <c r="V357" s="204">
        <f>U357*H357</f>
        <v>0</v>
      </c>
      <c r="W357" s="204">
        <v>0</v>
      </c>
      <c r="X357" s="205">
        <f>W357*H357</f>
        <v>0</v>
      </c>
      <c r="Y357" s="31"/>
      <c r="Z357" s="31"/>
      <c r="AA357" s="31"/>
      <c r="AB357" s="31"/>
      <c r="AC357" s="31"/>
      <c r="AD357" s="31"/>
      <c r="AE357" s="31"/>
      <c r="AR357" s="206" t="s">
        <v>83</v>
      </c>
      <c r="AT357" s="206" t="s">
        <v>199</v>
      </c>
      <c r="AU357" s="206" t="s">
        <v>81</v>
      </c>
      <c r="AY357" s="14" t="s">
        <v>167</v>
      </c>
      <c r="BE357" s="207">
        <f>IF(O357="základní",K357,0)</f>
        <v>0</v>
      </c>
      <c r="BF357" s="207">
        <f>IF(O357="snížená",K357,0)</f>
        <v>0</v>
      </c>
      <c r="BG357" s="207">
        <f>IF(O357="zákl. přenesená",K357,0)</f>
        <v>0</v>
      </c>
      <c r="BH357" s="207">
        <f>IF(O357="sníž. přenesená",K357,0)</f>
        <v>0</v>
      </c>
      <c r="BI357" s="207">
        <f>IF(O357="nulová",K357,0)</f>
        <v>0</v>
      </c>
      <c r="BJ357" s="14" t="s">
        <v>81</v>
      </c>
      <c r="BK357" s="207">
        <f>ROUND(P357*H357,2)</f>
        <v>0</v>
      </c>
      <c r="BL357" s="14" t="s">
        <v>81</v>
      </c>
      <c r="BM357" s="206" t="s">
        <v>1068</v>
      </c>
    </row>
    <row r="358" spans="1:65" s="2" customFormat="1" ht="19.5">
      <c r="A358" s="31"/>
      <c r="B358" s="32"/>
      <c r="C358" s="33"/>
      <c r="D358" s="208" t="s">
        <v>174</v>
      </c>
      <c r="E358" s="33"/>
      <c r="F358" s="209" t="s">
        <v>735</v>
      </c>
      <c r="G358" s="33"/>
      <c r="H358" s="33"/>
      <c r="I358" s="210"/>
      <c r="J358" s="210"/>
      <c r="K358" s="33"/>
      <c r="L358" s="33"/>
      <c r="M358" s="36"/>
      <c r="N358" s="211"/>
      <c r="O358" s="212"/>
      <c r="P358" s="68"/>
      <c r="Q358" s="68"/>
      <c r="R358" s="68"/>
      <c r="S358" s="68"/>
      <c r="T358" s="68"/>
      <c r="U358" s="68"/>
      <c r="V358" s="68"/>
      <c r="W358" s="68"/>
      <c r="X358" s="69"/>
      <c r="Y358" s="31"/>
      <c r="Z358" s="31"/>
      <c r="AA358" s="31"/>
      <c r="AB358" s="31"/>
      <c r="AC358" s="31"/>
      <c r="AD358" s="31"/>
      <c r="AE358" s="31"/>
      <c r="AT358" s="14" t="s">
        <v>174</v>
      </c>
      <c r="AU358" s="14" t="s">
        <v>81</v>
      </c>
    </row>
    <row r="359" spans="1:65" s="2" customFormat="1" ht="62.65" customHeight="1">
      <c r="A359" s="31"/>
      <c r="B359" s="32"/>
      <c r="C359" s="193" t="s">
        <v>912</v>
      </c>
      <c r="D359" s="193" t="s">
        <v>169</v>
      </c>
      <c r="E359" s="194" t="s">
        <v>900</v>
      </c>
      <c r="F359" s="195" t="s">
        <v>901</v>
      </c>
      <c r="G359" s="196" t="s">
        <v>202</v>
      </c>
      <c r="H359" s="197">
        <v>2</v>
      </c>
      <c r="I359" s="198"/>
      <c r="J359" s="198"/>
      <c r="K359" s="199">
        <f>ROUND(P359*H359,2)</f>
        <v>0</v>
      </c>
      <c r="L359" s="200"/>
      <c r="M359" s="36"/>
      <c r="N359" s="201" t="s">
        <v>1</v>
      </c>
      <c r="O359" s="202" t="s">
        <v>37</v>
      </c>
      <c r="P359" s="203">
        <f>I359+J359</f>
        <v>0</v>
      </c>
      <c r="Q359" s="203">
        <f>ROUND(I359*H359,2)</f>
        <v>0</v>
      </c>
      <c r="R359" s="203">
        <f>ROUND(J359*H359,2)</f>
        <v>0</v>
      </c>
      <c r="S359" s="68"/>
      <c r="T359" s="204">
        <f>S359*H359</f>
        <v>0</v>
      </c>
      <c r="U359" s="204">
        <v>0</v>
      </c>
      <c r="V359" s="204">
        <f>U359*H359</f>
        <v>0</v>
      </c>
      <c r="W359" s="204">
        <v>0</v>
      </c>
      <c r="X359" s="205">
        <f>W359*H359</f>
        <v>0</v>
      </c>
      <c r="Y359" s="31"/>
      <c r="Z359" s="31"/>
      <c r="AA359" s="31"/>
      <c r="AB359" s="31"/>
      <c r="AC359" s="31"/>
      <c r="AD359" s="31"/>
      <c r="AE359" s="31"/>
      <c r="AR359" s="206" t="s">
        <v>81</v>
      </c>
      <c r="AT359" s="206" t="s">
        <v>169</v>
      </c>
      <c r="AU359" s="206" t="s">
        <v>81</v>
      </c>
      <c r="AY359" s="14" t="s">
        <v>167</v>
      </c>
      <c r="BE359" s="207">
        <f>IF(O359="základní",K359,0)</f>
        <v>0</v>
      </c>
      <c r="BF359" s="207">
        <f>IF(O359="snížená",K359,0)</f>
        <v>0</v>
      </c>
      <c r="BG359" s="207">
        <f>IF(O359="zákl. přenesená",K359,0)</f>
        <v>0</v>
      </c>
      <c r="BH359" s="207">
        <f>IF(O359="sníž. přenesená",K359,0)</f>
        <v>0</v>
      </c>
      <c r="BI359" s="207">
        <f>IF(O359="nulová",K359,0)</f>
        <v>0</v>
      </c>
      <c r="BJ359" s="14" t="s">
        <v>81</v>
      </c>
      <c r="BK359" s="207">
        <f>ROUND(P359*H359,2)</f>
        <v>0</v>
      </c>
      <c r="BL359" s="14" t="s">
        <v>81</v>
      </c>
      <c r="BM359" s="206" t="s">
        <v>1069</v>
      </c>
    </row>
    <row r="360" spans="1:65" s="2" customFormat="1" ht="136.5">
      <c r="A360" s="31"/>
      <c r="B360" s="32"/>
      <c r="C360" s="33"/>
      <c r="D360" s="208" t="s">
        <v>174</v>
      </c>
      <c r="E360" s="33"/>
      <c r="F360" s="209" t="s">
        <v>903</v>
      </c>
      <c r="G360" s="33"/>
      <c r="H360" s="33"/>
      <c r="I360" s="210"/>
      <c r="J360" s="210"/>
      <c r="K360" s="33"/>
      <c r="L360" s="33"/>
      <c r="M360" s="36"/>
      <c r="N360" s="211"/>
      <c r="O360" s="212"/>
      <c r="P360" s="68"/>
      <c r="Q360" s="68"/>
      <c r="R360" s="68"/>
      <c r="S360" s="68"/>
      <c r="T360" s="68"/>
      <c r="U360" s="68"/>
      <c r="V360" s="68"/>
      <c r="W360" s="68"/>
      <c r="X360" s="69"/>
      <c r="Y360" s="31"/>
      <c r="Z360" s="31"/>
      <c r="AA360" s="31"/>
      <c r="AB360" s="31"/>
      <c r="AC360" s="31"/>
      <c r="AD360" s="31"/>
      <c r="AE360" s="31"/>
      <c r="AT360" s="14" t="s">
        <v>174</v>
      </c>
      <c r="AU360" s="14" t="s">
        <v>81</v>
      </c>
    </row>
    <row r="361" spans="1:65" s="2" customFormat="1" ht="117">
      <c r="A361" s="31"/>
      <c r="B361" s="32"/>
      <c r="C361" s="33"/>
      <c r="D361" s="208" t="s">
        <v>512</v>
      </c>
      <c r="E361" s="33"/>
      <c r="F361" s="223" t="s">
        <v>513</v>
      </c>
      <c r="G361" s="33"/>
      <c r="H361" s="33"/>
      <c r="I361" s="210"/>
      <c r="J361" s="210"/>
      <c r="K361" s="33"/>
      <c r="L361" s="33"/>
      <c r="M361" s="36"/>
      <c r="N361" s="211"/>
      <c r="O361" s="212"/>
      <c r="P361" s="68"/>
      <c r="Q361" s="68"/>
      <c r="R361" s="68"/>
      <c r="S361" s="68"/>
      <c r="T361" s="68"/>
      <c r="U361" s="68"/>
      <c r="V361" s="68"/>
      <c r="W361" s="68"/>
      <c r="X361" s="69"/>
      <c r="Y361" s="31"/>
      <c r="Z361" s="31"/>
      <c r="AA361" s="31"/>
      <c r="AB361" s="31"/>
      <c r="AC361" s="31"/>
      <c r="AD361" s="31"/>
      <c r="AE361" s="31"/>
      <c r="AT361" s="14" t="s">
        <v>512</v>
      </c>
      <c r="AU361" s="14" t="s">
        <v>81</v>
      </c>
    </row>
    <row r="362" spans="1:65" s="2" customFormat="1" ht="62.65" customHeight="1">
      <c r="A362" s="31"/>
      <c r="B362" s="32"/>
      <c r="C362" s="193" t="s">
        <v>914</v>
      </c>
      <c r="D362" s="193" t="s">
        <v>169</v>
      </c>
      <c r="E362" s="194" t="s">
        <v>507</v>
      </c>
      <c r="F362" s="195" t="s">
        <v>508</v>
      </c>
      <c r="G362" s="196" t="s">
        <v>509</v>
      </c>
      <c r="H362" s="197">
        <v>4</v>
      </c>
      <c r="I362" s="198"/>
      <c r="J362" s="198"/>
      <c r="K362" s="199">
        <f>ROUND(P362*H362,2)</f>
        <v>0</v>
      </c>
      <c r="L362" s="200"/>
      <c r="M362" s="36"/>
      <c r="N362" s="201" t="s">
        <v>1</v>
      </c>
      <c r="O362" s="202" t="s">
        <v>37</v>
      </c>
      <c r="P362" s="203">
        <f>I362+J362</f>
        <v>0</v>
      </c>
      <c r="Q362" s="203">
        <f>ROUND(I362*H362,2)</f>
        <v>0</v>
      </c>
      <c r="R362" s="203">
        <f>ROUND(J362*H362,2)</f>
        <v>0</v>
      </c>
      <c r="S362" s="68"/>
      <c r="T362" s="204">
        <f>S362*H362</f>
        <v>0</v>
      </c>
      <c r="U362" s="204">
        <v>0</v>
      </c>
      <c r="V362" s="204">
        <f>U362*H362</f>
        <v>0</v>
      </c>
      <c r="W362" s="204">
        <v>0</v>
      </c>
      <c r="X362" s="205">
        <f>W362*H362</f>
        <v>0</v>
      </c>
      <c r="Y362" s="31"/>
      <c r="Z362" s="31"/>
      <c r="AA362" s="31"/>
      <c r="AB362" s="31"/>
      <c r="AC362" s="31"/>
      <c r="AD362" s="31"/>
      <c r="AE362" s="31"/>
      <c r="AR362" s="206" t="s">
        <v>81</v>
      </c>
      <c r="AT362" s="206" t="s">
        <v>169</v>
      </c>
      <c r="AU362" s="206" t="s">
        <v>81</v>
      </c>
      <c r="AY362" s="14" t="s">
        <v>167</v>
      </c>
      <c r="BE362" s="207">
        <f>IF(O362="základní",K362,0)</f>
        <v>0</v>
      </c>
      <c r="BF362" s="207">
        <f>IF(O362="snížená",K362,0)</f>
        <v>0</v>
      </c>
      <c r="BG362" s="207">
        <f>IF(O362="zákl. přenesená",K362,0)</f>
        <v>0</v>
      </c>
      <c r="BH362" s="207">
        <f>IF(O362="sníž. přenesená",K362,0)</f>
        <v>0</v>
      </c>
      <c r="BI362" s="207">
        <f>IF(O362="nulová",K362,0)</f>
        <v>0</v>
      </c>
      <c r="BJ362" s="14" t="s">
        <v>81</v>
      </c>
      <c r="BK362" s="207">
        <f>ROUND(P362*H362,2)</f>
        <v>0</v>
      </c>
      <c r="BL362" s="14" t="s">
        <v>81</v>
      </c>
      <c r="BM362" s="206" t="s">
        <v>1070</v>
      </c>
    </row>
    <row r="363" spans="1:65" s="2" customFormat="1" ht="136.5">
      <c r="A363" s="31"/>
      <c r="B363" s="32"/>
      <c r="C363" s="33"/>
      <c r="D363" s="208" t="s">
        <v>174</v>
      </c>
      <c r="E363" s="33"/>
      <c r="F363" s="209" t="s">
        <v>511</v>
      </c>
      <c r="G363" s="33"/>
      <c r="H363" s="33"/>
      <c r="I363" s="210"/>
      <c r="J363" s="210"/>
      <c r="K363" s="33"/>
      <c r="L363" s="33"/>
      <c r="M363" s="36"/>
      <c r="N363" s="211"/>
      <c r="O363" s="212"/>
      <c r="P363" s="68"/>
      <c r="Q363" s="68"/>
      <c r="R363" s="68"/>
      <c r="S363" s="68"/>
      <c r="T363" s="68"/>
      <c r="U363" s="68"/>
      <c r="V363" s="68"/>
      <c r="W363" s="68"/>
      <c r="X363" s="69"/>
      <c r="Y363" s="31"/>
      <c r="Z363" s="31"/>
      <c r="AA363" s="31"/>
      <c r="AB363" s="31"/>
      <c r="AC363" s="31"/>
      <c r="AD363" s="31"/>
      <c r="AE363" s="31"/>
      <c r="AT363" s="14" t="s">
        <v>174</v>
      </c>
      <c r="AU363" s="14" t="s">
        <v>81</v>
      </c>
    </row>
    <row r="364" spans="1:65" s="2" customFormat="1" ht="117">
      <c r="A364" s="31"/>
      <c r="B364" s="32"/>
      <c r="C364" s="33"/>
      <c r="D364" s="208" t="s">
        <v>512</v>
      </c>
      <c r="E364" s="33"/>
      <c r="F364" s="223" t="s">
        <v>513</v>
      </c>
      <c r="G364" s="33"/>
      <c r="H364" s="33"/>
      <c r="I364" s="210"/>
      <c r="J364" s="210"/>
      <c r="K364" s="33"/>
      <c r="L364" s="33"/>
      <c r="M364" s="36"/>
      <c r="N364" s="211"/>
      <c r="O364" s="212"/>
      <c r="P364" s="68"/>
      <c r="Q364" s="68"/>
      <c r="R364" s="68"/>
      <c r="S364" s="68"/>
      <c r="T364" s="68"/>
      <c r="U364" s="68"/>
      <c r="V364" s="68"/>
      <c r="W364" s="68"/>
      <c r="X364" s="69"/>
      <c r="Y364" s="31"/>
      <c r="Z364" s="31"/>
      <c r="AA364" s="31"/>
      <c r="AB364" s="31"/>
      <c r="AC364" s="31"/>
      <c r="AD364" s="31"/>
      <c r="AE364" s="31"/>
      <c r="AT364" s="14" t="s">
        <v>512</v>
      </c>
      <c r="AU364" s="14" t="s">
        <v>81</v>
      </c>
    </row>
    <row r="365" spans="1:65" s="2" customFormat="1" ht="24.2" customHeight="1">
      <c r="A365" s="31"/>
      <c r="B365" s="32"/>
      <c r="C365" s="193" t="s">
        <v>1071</v>
      </c>
      <c r="D365" s="193" t="s">
        <v>169</v>
      </c>
      <c r="E365" s="194" t="s">
        <v>515</v>
      </c>
      <c r="F365" s="195" t="s">
        <v>516</v>
      </c>
      <c r="G365" s="196" t="s">
        <v>509</v>
      </c>
      <c r="H365" s="197">
        <v>2</v>
      </c>
      <c r="I365" s="198"/>
      <c r="J365" s="198"/>
      <c r="K365" s="199">
        <f>ROUND(P365*H365,2)</f>
        <v>0</v>
      </c>
      <c r="L365" s="200"/>
      <c r="M365" s="36"/>
      <c r="N365" s="201" t="s">
        <v>1</v>
      </c>
      <c r="O365" s="202" t="s">
        <v>37</v>
      </c>
      <c r="P365" s="203">
        <f>I365+J365</f>
        <v>0</v>
      </c>
      <c r="Q365" s="203">
        <f>ROUND(I365*H365,2)</f>
        <v>0</v>
      </c>
      <c r="R365" s="203">
        <f>ROUND(J365*H365,2)</f>
        <v>0</v>
      </c>
      <c r="S365" s="68"/>
      <c r="T365" s="204">
        <f>S365*H365</f>
        <v>0</v>
      </c>
      <c r="U365" s="204">
        <v>0</v>
      </c>
      <c r="V365" s="204">
        <f>U365*H365</f>
        <v>0</v>
      </c>
      <c r="W365" s="204">
        <v>0</v>
      </c>
      <c r="X365" s="205">
        <f>W365*H365</f>
        <v>0</v>
      </c>
      <c r="Y365" s="31"/>
      <c r="Z365" s="31"/>
      <c r="AA365" s="31"/>
      <c r="AB365" s="31"/>
      <c r="AC365" s="31"/>
      <c r="AD365" s="31"/>
      <c r="AE365" s="31"/>
      <c r="AR365" s="206" t="s">
        <v>81</v>
      </c>
      <c r="AT365" s="206" t="s">
        <v>169</v>
      </c>
      <c r="AU365" s="206" t="s">
        <v>81</v>
      </c>
      <c r="AY365" s="14" t="s">
        <v>167</v>
      </c>
      <c r="BE365" s="207">
        <f>IF(O365="základní",K365,0)</f>
        <v>0</v>
      </c>
      <c r="BF365" s="207">
        <f>IF(O365="snížená",K365,0)</f>
        <v>0</v>
      </c>
      <c r="BG365" s="207">
        <f>IF(O365="zákl. přenesená",K365,0)</f>
        <v>0</v>
      </c>
      <c r="BH365" s="207">
        <f>IF(O365="sníž. přenesená",K365,0)</f>
        <v>0</v>
      </c>
      <c r="BI365" s="207">
        <f>IF(O365="nulová",K365,0)</f>
        <v>0</v>
      </c>
      <c r="BJ365" s="14" t="s">
        <v>81</v>
      </c>
      <c r="BK365" s="207">
        <f>ROUND(P365*H365,2)</f>
        <v>0</v>
      </c>
      <c r="BL365" s="14" t="s">
        <v>81</v>
      </c>
      <c r="BM365" s="206" t="s">
        <v>1072</v>
      </c>
    </row>
    <row r="366" spans="1:65" s="2" customFormat="1" ht="48.75">
      <c r="A366" s="31"/>
      <c r="B366" s="32"/>
      <c r="C366" s="33"/>
      <c r="D366" s="208" t="s">
        <v>174</v>
      </c>
      <c r="E366" s="33"/>
      <c r="F366" s="209" t="s">
        <v>518</v>
      </c>
      <c r="G366" s="33"/>
      <c r="H366" s="33"/>
      <c r="I366" s="210"/>
      <c r="J366" s="210"/>
      <c r="K366" s="33"/>
      <c r="L366" s="33"/>
      <c r="M366" s="36"/>
      <c r="N366" s="211"/>
      <c r="O366" s="212"/>
      <c r="P366" s="68"/>
      <c r="Q366" s="68"/>
      <c r="R366" s="68"/>
      <c r="S366" s="68"/>
      <c r="T366" s="68"/>
      <c r="U366" s="68"/>
      <c r="V366" s="68"/>
      <c r="W366" s="68"/>
      <c r="X366" s="69"/>
      <c r="Y366" s="31"/>
      <c r="Z366" s="31"/>
      <c r="AA366" s="31"/>
      <c r="AB366" s="31"/>
      <c r="AC366" s="31"/>
      <c r="AD366" s="31"/>
      <c r="AE366" s="31"/>
      <c r="AT366" s="14" t="s">
        <v>174</v>
      </c>
      <c r="AU366" s="14" t="s">
        <v>81</v>
      </c>
    </row>
    <row r="367" spans="1:65" s="2" customFormat="1" ht="48.75">
      <c r="A367" s="31"/>
      <c r="B367" s="32"/>
      <c r="C367" s="33"/>
      <c r="D367" s="208" t="s">
        <v>512</v>
      </c>
      <c r="E367" s="33"/>
      <c r="F367" s="223" t="s">
        <v>519</v>
      </c>
      <c r="G367" s="33"/>
      <c r="H367" s="33"/>
      <c r="I367" s="210"/>
      <c r="J367" s="210"/>
      <c r="K367" s="33"/>
      <c r="L367" s="33"/>
      <c r="M367" s="36"/>
      <c r="N367" s="211"/>
      <c r="O367" s="212"/>
      <c r="P367" s="68"/>
      <c r="Q367" s="68"/>
      <c r="R367" s="68"/>
      <c r="S367" s="68"/>
      <c r="T367" s="68"/>
      <c r="U367" s="68"/>
      <c r="V367" s="68"/>
      <c r="W367" s="68"/>
      <c r="X367" s="69"/>
      <c r="Y367" s="31"/>
      <c r="Z367" s="31"/>
      <c r="AA367" s="31"/>
      <c r="AB367" s="31"/>
      <c r="AC367" s="31"/>
      <c r="AD367" s="31"/>
      <c r="AE367" s="31"/>
      <c r="AT367" s="14" t="s">
        <v>512</v>
      </c>
      <c r="AU367" s="14" t="s">
        <v>81</v>
      </c>
    </row>
    <row r="368" spans="1:65" s="2" customFormat="1" ht="24.2" customHeight="1">
      <c r="A368" s="31"/>
      <c r="B368" s="32"/>
      <c r="C368" s="193" t="s">
        <v>1073</v>
      </c>
      <c r="D368" s="193" t="s">
        <v>169</v>
      </c>
      <c r="E368" s="194" t="s">
        <v>1074</v>
      </c>
      <c r="F368" s="195" t="s">
        <v>1075</v>
      </c>
      <c r="G368" s="196" t="s">
        <v>202</v>
      </c>
      <c r="H368" s="197">
        <v>1</v>
      </c>
      <c r="I368" s="198"/>
      <c r="J368" s="198"/>
      <c r="K368" s="199">
        <f>ROUND(P368*H368,2)</f>
        <v>0</v>
      </c>
      <c r="L368" s="200"/>
      <c r="M368" s="36"/>
      <c r="N368" s="201" t="s">
        <v>1</v>
      </c>
      <c r="O368" s="202" t="s">
        <v>37</v>
      </c>
      <c r="P368" s="203">
        <f>I368+J368</f>
        <v>0</v>
      </c>
      <c r="Q368" s="203">
        <f>ROUND(I368*H368,2)</f>
        <v>0</v>
      </c>
      <c r="R368" s="203">
        <f>ROUND(J368*H368,2)</f>
        <v>0</v>
      </c>
      <c r="S368" s="68"/>
      <c r="T368" s="204">
        <f>S368*H368</f>
        <v>0</v>
      </c>
      <c r="U368" s="204">
        <v>0</v>
      </c>
      <c r="V368" s="204">
        <f>U368*H368</f>
        <v>0</v>
      </c>
      <c r="W368" s="204">
        <v>0</v>
      </c>
      <c r="X368" s="205">
        <f>W368*H368</f>
        <v>0</v>
      </c>
      <c r="Y368" s="31"/>
      <c r="Z368" s="31"/>
      <c r="AA368" s="31"/>
      <c r="AB368" s="31"/>
      <c r="AC368" s="31"/>
      <c r="AD368" s="31"/>
      <c r="AE368" s="31"/>
      <c r="AR368" s="206" t="s">
        <v>81</v>
      </c>
      <c r="AT368" s="206" t="s">
        <v>169</v>
      </c>
      <c r="AU368" s="206" t="s">
        <v>81</v>
      </c>
      <c r="AY368" s="14" t="s">
        <v>167</v>
      </c>
      <c r="BE368" s="207">
        <f>IF(O368="základní",K368,0)</f>
        <v>0</v>
      </c>
      <c r="BF368" s="207">
        <f>IF(O368="snížená",K368,0)</f>
        <v>0</v>
      </c>
      <c r="BG368" s="207">
        <f>IF(O368="zákl. přenesená",K368,0)</f>
        <v>0</v>
      </c>
      <c r="BH368" s="207">
        <f>IF(O368="sníž. přenesená",K368,0)</f>
        <v>0</v>
      </c>
      <c r="BI368" s="207">
        <f>IF(O368="nulová",K368,0)</f>
        <v>0</v>
      </c>
      <c r="BJ368" s="14" t="s">
        <v>81</v>
      </c>
      <c r="BK368" s="207">
        <f>ROUND(P368*H368,2)</f>
        <v>0</v>
      </c>
      <c r="BL368" s="14" t="s">
        <v>81</v>
      </c>
      <c r="BM368" s="206" t="s">
        <v>1076</v>
      </c>
    </row>
    <row r="369" spans="1:65" s="2" customFormat="1" ht="48.75">
      <c r="A369" s="31"/>
      <c r="B369" s="32"/>
      <c r="C369" s="33"/>
      <c r="D369" s="208" t="s">
        <v>174</v>
      </c>
      <c r="E369" s="33"/>
      <c r="F369" s="209" t="s">
        <v>1077</v>
      </c>
      <c r="G369" s="33"/>
      <c r="H369" s="33"/>
      <c r="I369" s="210"/>
      <c r="J369" s="210"/>
      <c r="K369" s="33"/>
      <c r="L369" s="33"/>
      <c r="M369" s="36"/>
      <c r="N369" s="211"/>
      <c r="O369" s="212"/>
      <c r="P369" s="68"/>
      <c r="Q369" s="68"/>
      <c r="R369" s="68"/>
      <c r="S369" s="68"/>
      <c r="T369" s="68"/>
      <c r="U369" s="68"/>
      <c r="V369" s="68"/>
      <c r="W369" s="68"/>
      <c r="X369" s="69"/>
      <c r="Y369" s="31"/>
      <c r="Z369" s="31"/>
      <c r="AA369" s="31"/>
      <c r="AB369" s="31"/>
      <c r="AC369" s="31"/>
      <c r="AD369" s="31"/>
      <c r="AE369" s="31"/>
      <c r="AT369" s="14" t="s">
        <v>174</v>
      </c>
      <c r="AU369" s="14" t="s">
        <v>81</v>
      </c>
    </row>
    <row r="370" spans="1:65" s="2" customFormat="1" ht="48.75">
      <c r="A370" s="31"/>
      <c r="B370" s="32"/>
      <c r="C370" s="33"/>
      <c r="D370" s="208" t="s">
        <v>512</v>
      </c>
      <c r="E370" s="33"/>
      <c r="F370" s="223" t="s">
        <v>911</v>
      </c>
      <c r="G370" s="33"/>
      <c r="H370" s="33"/>
      <c r="I370" s="210"/>
      <c r="J370" s="210"/>
      <c r="K370" s="33"/>
      <c r="L370" s="33"/>
      <c r="M370" s="36"/>
      <c r="N370" s="211"/>
      <c r="O370" s="212"/>
      <c r="P370" s="68"/>
      <c r="Q370" s="68"/>
      <c r="R370" s="68"/>
      <c r="S370" s="68"/>
      <c r="T370" s="68"/>
      <c r="U370" s="68"/>
      <c r="V370" s="68"/>
      <c r="W370" s="68"/>
      <c r="X370" s="69"/>
      <c r="Y370" s="31"/>
      <c r="Z370" s="31"/>
      <c r="AA370" s="31"/>
      <c r="AB370" s="31"/>
      <c r="AC370" s="31"/>
      <c r="AD370" s="31"/>
      <c r="AE370" s="31"/>
      <c r="AT370" s="14" t="s">
        <v>512</v>
      </c>
      <c r="AU370" s="14" t="s">
        <v>81</v>
      </c>
    </row>
    <row r="371" spans="1:65" s="2" customFormat="1" ht="24.2" customHeight="1">
      <c r="A371" s="31"/>
      <c r="B371" s="32"/>
      <c r="C371" s="193" t="s">
        <v>1078</v>
      </c>
      <c r="D371" s="193" t="s">
        <v>169</v>
      </c>
      <c r="E371" s="194" t="s">
        <v>521</v>
      </c>
      <c r="F371" s="195" t="s">
        <v>522</v>
      </c>
      <c r="G371" s="196" t="s">
        <v>509</v>
      </c>
      <c r="H371" s="197">
        <v>4</v>
      </c>
      <c r="I371" s="198"/>
      <c r="J371" s="198"/>
      <c r="K371" s="199">
        <f>ROUND(P371*H371,2)</f>
        <v>0</v>
      </c>
      <c r="L371" s="200"/>
      <c r="M371" s="36"/>
      <c r="N371" s="201" t="s">
        <v>1</v>
      </c>
      <c r="O371" s="202" t="s">
        <v>37</v>
      </c>
      <c r="P371" s="203">
        <f>I371+J371</f>
        <v>0</v>
      </c>
      <c r="Q371" s="203">
        <f>ROUND(I371*H371,2)</f>
        <v>0</v>
      </c>
      <c r="R371" s="203">
        <f>ROUND(J371*H371,2)</f>
        <v>0</v>
      </c>
      <c r="S371" s="68"/>
      <c r="T371" s="204">
        <f>S371*H371</f>
        <v>0</v>
      </c>
      <c r="U371" s="204">
        <v>0</v>
      </c>
      <c r="V371" s="204">
        <f>U371*H371</f>
        <v>0</v>
      </c>
      <c r="W371" s="204">
        <v>0</v>
      </c>
      <c r="X371" s="205">
        <f>W371*H371</f>
        <v>0</v>
      </c>
      <c r="Y371" s="31"/>
      <c r="Z371" s="31"/>
      <c r="AA371" s="31"/>
      <c r="AB371" s="31"/>
      <c r="AC371" s="31"/>
      <c r="AD371" s="31"/>
      <c r="AE371" s="31"/>
      <c r="AR371" s="206" t="s">
        <v>81</v>
      </c>
      <c r="AT371" s="206" t="s">
        <v>169</v>
      </c>
      <c r="AU371" s="206" t="s">
        <v>81</v>
      </c>
      <c r="AY371" s="14" t="s">
        <v>167</v>
      </c>
      <c r="BE371" s="207">
        <f>IF(O371="základní",K371,0)</f>
        <v>0</v>
      </c>
      <c r="BF371" s="207">
        <f>IF(O371="snížená",K371,0)</f>
        <v>0</v>
      </c>
      <c r="BG371" s="207">
        <f>IF(O371="zákl. přenesená",K371,0)</f>
        <v>0</v>
      </c>
      <c r="BH371" s="207">
        <f>IF(O371="sníž. přenesená",K371,0)</f>
        <v>0</v>
      </c>
      <c r="BI371" s="207">
        <f>IF(O371="nulová",K371,0)</f>
        <v>0</v>
      </c>
      <c r="BJ371" s="14" t="s">
        <v>81</v>
      </c>
      <c r="BK371" s="207">
        <f>ROUND(P371*H371,2)</f>
        <v>0</v>
      </c>
      <c r="BL371" s="14" t="s">
        <v>81</v>
      </c>
      <c r="BM371" s="206" t="s">
        <v>1079</v>
      </c>
    </row>
    <row r="372" spans="1:65" s="2" customFormat="1" ht="58.5">
      <c r="A372" s="31"/>
      <c r="B372" s="32"/>
      <c r="C372" s="33"/>
      <c r="D372" s="208" t="s">
        <v>174</v>
      </c>
      <c r="E372" s="33"/>
      <c r="F372" s="209" t="s">
        <v>524</v>
      </c>
      <c r="G372" s="33"/>
      <c r="H372" s="33"/>
      <c r="I372" s="210"/>
      <c r="J372" s="210"/>
      <c r="K372" s="33"/>
      <c r="L372" s="33"/>
      <c r="M372" s="36"/>
      <c r="N372" s="211"/>
      <c r="O372" s="212"/>
      <c r="P372" s="68"/>
      <c r="Q372" s="68"/>
      <c r="R372" s="68"/>
      <c r="S372" s="68"/>
      <c r="T372" s="68"/>
      <c r="U372" s="68"/>
      <c r="V372" s="68"/>
      <c r="W372" s="68"/>
      <c r="X372" s="69"/>
      <c r="Y372" s="31"/>
      <c r="Z372" s="31"/>
      <c r="AA372" s="31"/>
      <c r="AB372" s="31"/>
      <c r="AC372" s="31"/>
      <c r="AD372" s="31"/>
      <c r="AE372" s="31"/>
      <c r="AT372" s="14" t="s">
        <v>174</v>
      </c>
      <c r="AU372" s="14" t="s">
        <v>81</v>
      </c>
    </row>
    <row r="373" spans="1:65" s="2" customFormat="1" ht="58.5">
      <c r="A373" s="31"/>
      <c r="B373" s="32"/>
      <c r="C373" s="33"/>
      <c r="D373" s="208" t="s">
        <v>512</v>
      </c>
      <c r="E373" s="33"/>
      <c r="F373" s="223" t="s">
        <v>525</v>
      </c>
      <c r="G373" s="33"/>
      <c r="H373" s="33"/>
      <c r="I373" s="210"/>
      <c r="J373" s="210"/>
      <c r="K373" s="33"/>
      <c r="L373" s="33"/>
      <c r="M373" s="36"/>
      <c r="N373" s="211"/>
      <c r="O373" s="212"/>
      <c r="P373" s="68"/>
      <c r="Q373" s="68"/>
      <c r="R373" s="68"/>
      <c r="S373" s="68"/>
      <c r="T373" s="68"/>
      <c r="U373" s="68"/>
      <c r="V373" s="68"/>
      <c r="W373" s="68"/>
      <c r="X373" s="69"/>
      <c r="Y373" s="31"/>
      <c r="Z373" s="31"/>
      <c r="AA373" s="31"/>
      <c r="AB373" s="31"/>
      <c r="AC373" s="31"/>
      <c r="AD373" s="31"/>
      <c r="AE373" s="31"/>
      <c r="AT373" s="14" t="s">
        <v>512</v>
      </c>
      <c r="AU373" s="14" t="s">
        <v>81</v>
      </c>
    </row>
    <row r="374" spans="1:65" s="2" customFormat="1" ht="14.45" customHeight="1">
      <c r="A374" s="31"/>
      <c r="B374" s="32"/>
      <c r="C374" s="193" t="s">
        <v>1080</v>
      </c>
      <c r="D374" s="193" t="s">
        <v>169</v>
      </c>
      <c r="E374" s="194" t="s">
        <v>915</v>
      </c>
      <c r="F374" s="195" t="s">
        <v>916</v>
      </c>
      <c r="G374" s="196" t="s">
        <v>509</v>
      </c>
      <c r="H374" s="197">
        <v>2</v>
      </c>
      <c r="I374" s="198"/>
      <c r="J374" s="198"/>
      <c r="K374" s="199">
        <f>ROUND(P374*H374,2)</f>
        <v>0</v>
      </c>
      <c r="L374" s="200"/>
      <c r="M374" s="36"/>
      <c r="N374" s="201" t="s">
        <v>1</v>
      </c>
      <c r="O374" s="202" t="s">
        <v>37</v>
      </c>
      <c r="P374" s="203">
        <f>I374+J374</f>
        <v>0</v>
      </c>
      <c r="Q374" s="203">
        <f>ROUND(I374*H374,2)</f>
        <v>0</v>
      </c>
      <c r="R374" s="203">
        <f>ROUND(J374*H374,2)</f>
        <v>0</v>
      </c>
      <c r="S374" s="68"/>
      <c r="T374" s="204">
        <f>S374*H374</f>
        <v>0</v>
      </c>
      <c r="U374" s="204">
        <v>0</v>
      </c>
      <c r="V374" s="204">
        <f>U374*H374</f>
        <v>0</v>
      </c>
      <c r="W374" s="204">
        <v>0</v>
      </c>
      <c r="X374" s="205">
        <f>W374*H374</f>
        <v>0</v>
      </c>
      <c r="Y374" s="31"/>
      <c r="Z374" s="31"/>
      <c r="AA374" s="31"/>
      <c r="AB374" s="31"/>
      <c r="AC374" s="31"/>
      <c r="AD374" s="31"/>
      <c r="AE374" s="31"/>
      <c r="AR374" s="206" t="s">
        <v>81</v>
      </c>
      <c r="AT374" s="206" t="s">
        <v>169</v>
      </c>
      <c r="AU374" s="206" t="s">
        <v>81</v>
      </c>
      <c r="AY374" s="14" t="s">
        <v>167</v>
      </c>
      <c r="BE374" s="207">
        <f>IF(O374="základní",K374,0)</f>
        <v>0</v>
      </c>
      <c r="BF374" s="207">
        <f>IF(O374="snížená",K374,0)</f>
        <v>0</v>
      </c>
      <c r="BG374" s="207">
        <f>IF(O374="zákl. přenesená",K374,0)</f>
        <v>0</v>
      </c>
      <c r="BH374" s="207">
        <f>IF(O374="sníž. přenesená",K374,0)</f>
        <v>0</v>
      </c>
      <c r="BI374" s="207">
        <f>IF(O374="nulová",K374,0)</f>
        <v>0</v>
      </c>
      <c r="BJ374" s="14" t="s">
        <v>81</v>
      </c>
      <c r="BK374" s="207">
        <f>ROUND(P374*H374,2)</f>
        <v>0</v>
      </c>
      <c r="BL374" s="14" t="s">
        <v>81</v>
      </c>
      <c r="BM374" s="206" t="s">
        <v>1081</v>
      </c>
    </row>
    <row r="375" spans="1:65" s="2" customFormat="1" ht="58.5">
      <c r="A375" s="31"/>
      <c r="B375" s="32"/>
      <c r="C375" s="33"/>
      <c r="D375" s="208" t="s">
        <v>174</v>
      </c>
      <c r="E375" s="33"/>
      <c r="F375" s="209" t="s">
        <v>918</v>
      </c>
      <c r="G375" s="33"/>
      <c r="H375" s="33"/>
      <c r="I375" s="210"/>
      <c r="J375" s="210"/>
      <c r="K375" s="33"/>
      <c r="L375" s="33"/>
      <c r="M375" s="36"/>
      <c r="N375" s="211"/>
      <c r="O375" s="212"/>
      <c r="P375" s="68"/>
      <c r="Q375" s="68"/>
      <c r="R375" s="68"/>
      <c r="S375" s="68"/>
      <c r="T375" s="68"/>
      <c r="U375" s="68"/>
      <c r="V375" s="68"/>
      <c r="W375" s="68"/>
      <c r="X375" s="69"/>
      <c r="Y375" s="31"/>
      <c r="Z375" s="31"/>
      <c r="AA375" s="31"/>
      <c r="AB375" s="31"/>
      <c r="AC375" s="31"/>
      <c r="AD375" s="31"/>
      <c r="AE375" s="31"/>
      <c r="AT375" s="14" t="s">
        <v>174</v>
      </c>
      <c r="AU375" s="14" t="s">
        <v>81</v>
      </c>
    </row>
    <row r="376" spans="1:65" s="2" customFormat="1" ht="58.5">
      <c r="A376" s="31"/>
      <c r="B376" s="32"/>
      <c r="C376" s="33"/>
      <c r="D376" s="208" t="s">
        <v>512</v>
      </c>
      <c r="E376" s="33"/>
      <c r="F376" s="223" t="s">
        <v>525</v>
      </c>
      <c r="G376" s="33"/>
      <c r="H376" s="33"/>
      <c r="I376" s="210"/>
      <c r="J376" s="210"/>
      <c r="K376" s="33"/>
      <c r="L376" s="33"/>
      <c r="M376" s="36"/>
      <c r="N376" s="224"/>
      <c r="O376" s="225"/>
      <c r="P376" s="226"/>
      <c r="Q376" s="226"/>
      <c r="R376" s="226"/>
      <c r="S376" s="226"/>
      <c r="T376" s="226"/>
      <c r="U376" s="226"/>
      <c r="V376" s="226"/>
      <c r="W376" s="226"/>
      <c r="X376" s="227"/>
      <c r="Y376" s="31"/>
      <c r="Z376" s="31"/>
      <c r="AA376" s="31"/>
      <c r="AB376" s="31"/>
      <c r="AC376" s="31"/>
      <c r="AD376" s="31"/>
      <c r="AE376" s="31"/>
      <c r="AT376" s="14" t="s">
        <v>512</v>
      </c>
      <c r="AU376" s="14" t="s">
        <v>81</v>
      </c>
    </row>
    <row r="377" spans="1:65" s="2" customFormat="1" ht="6.95" customHeight="1">
      <c r="A377" s="31"/>
      <c r="B377" s="51"/>
      <c r="C377" s="52"/>
      <c r="D377" s="52"/>
      <c r="E377" s="52"/>
      <c r="F377" s="52"/>
      <c r="G377" s="52"/>
      <c r="H377" s="52"/>
      <c r="I377" s="52"/>
      <c r="J377" s="52"/>
      <c r="K377" s="52"/>
      <c r="L377" s="52"/>
      <c r="M377" s="36"/>
      <c r="N377" s="31"/>
      <c r="P377" s="31"/>
      <c r="Q377" s="31"/>
      <c r="R377" s="31"/>
      <c r="S377" s="31"/>
      <c r="T377" s="31"/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</row>
  </sheetData>
  <sheetProtection algorithmName="SHA-512" hashValue="cqy9cR6x4lmYqJMaHh7/xqzGwbuLe7q58ct4FJFtuIEwvkT5LkMvcZfvvspBmju02X0HGz+R1TEucEptC6AiYQ==" saltValue="0uzSVKJLjHLYNrYwo7JplUuoaseZErGY65K71stXx2WsKzPOIsZIscbLRVLYf0NHxX8cucpAkaE1bQoli7n7UQ==" spinCount="100000" sheet="1" objects="1" scenarios="1" formatColumns="0" formatRows="0" autoFilter="0"/>
  <autoFilter ref="C122:L376"/>
  <mergeCells count="12">
    <mergeCell ref="E115:H115"/>
    <mergeCell ref="M2:Z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T2" s="14" t="s">
        <v>108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7"/>
      <c r="AT3" s="14" t="s">
        <v>83</v>
      </c>
    </row>
    <row r="4" spans="1:46" s="1" customFormat="1" ht="24.95" customHeight="1">
      <c r="B4" s="17"/>
      <c r="D4" s="116" t="s">
        <v>131</v>
      </c>
      <c r="M4" s="17"/>
      <c r="N4" s="117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18" t="s">
        <v>17</v>
      </c>
      <c r="M6" s="17"/>
    </row>
    <row r="7" spans="1:46" s="1" customFormat="1" ht="23.25" customHeight="1">
      <c r="B7" s="17"/>
      <c r="E7" s="274" t="str">
        <f>'Rekapitulace stavby'!K6</f>
        <v>Oprava PZS na trati Staré Město u UH - Vlárský průsmyk a Kojetín - Valašské Meziříčí</v>
      </c>
      <c r="F7" s="275"/>
      <c r="G7" s="275"/>
      <c r="H7" s="275"/>
      <c r="M7" s="17"/>
    </row>
    <row r="8" spans="1:46" s="1" customFormat="1" ht="12" customHeight="1">
      <c r="B8" s="17"/>
      <c r="D8" s="118" t="s">
        <v>132</v>
      </c>
      <c r="M8" s="17"/>
    </row>
    <row r="9" spans="1:46" s="2" customFormat="1" ht="23.25" customHeight="1">
      <c r="A9" s="31"/>
      <c r="B9" s="36"/>
      <c r="C9" s="31"/>
      <c r="D9" s="31"/>
      <c r="E9" s="274" t="s">
        <v>932</v>
      </c>
      <c r="F9" s="276"/>
      <c r="G9" s="276"/>
      <c r="H9" s="276"/>
      <c r="I9" s="31"/>
      <c r="J9" s="31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8" t="s">
        <v>134</v>
      </c>
      <c r="E10" s="31"/>
      <c r="F10" s="31"/>
      <c r="G10" s="31"/>
      <c r="H10" s="31"/>
      <c r="I10" s="31"/>
      <c r="J10" s="31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7" t="s">
        <v>1082</v>
      </c>
      <c r="F11" s="276"/>
      <c r="G11" s="276"/>
      <c r="H11" s="276"/>
      <c r="I11" s="31"/>
      <c r="J11" s="31"/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8" t="s">
        <v>19</v>
      </c>
      <c r="E13" s="31"/>
      <c r="F13" s="109" t="s">
        <v>1</v>
      </c>
      <c r="G13" s="31"/>
      <c r="H13" s="31"/>
      <c r="I13" s="118" t="s">
        <v>20</v>
      </c>
      <c r="J13" s="109" t="s">
        <v>1</v>
      </c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21</v>
      </c>
      <c r="E14" s="31"/>
      <c r="F14" s="109" t="s">
        <v>22</v>
      </c>
      <c r="G14" s="31"/>
      <c r="H14" s="31"/>
      <c r="I14" s="118" t="s">
        <v>23</v>
      </c>
      <c r="J14" s="119">
        <f>'Rekapitulace stavby'!AN8</f>
        <v>0</v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24</v>
      </c>
      <c r="E16" s="31"/>
      <c r="F16" s="31"/>
      <c r="G16" s="31"/>
      <c r="H16" s="31"/>
      <c r="I16" s="118" t="s">
        <v>25</v>
      </c>
      <c r="J16" s="109" t="str">
        <f>IF('Rekapitulace stavby'!AN10="","",'Rekapitulace stavby'!AN10)</f>
        <v/>
      </c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9" t="str">
        <f>IF('Rekapitulace stavby'!E11="","",'Rekapitulace stavby'!E11)</f>
        <v xml:space="preserve"> </v>
      </c>
      <c r="F17" s="31"/>
      <c r="G17" s="31"/>
      <c r="H17" s="31"/>
      <c r="I17" s="118" t="s">
        <v>26</v>
      </c>
      <c r="J17" s="109" t="str">
        <f>IF('Rekapitulace stavby'!AN11="","",'Rekapitulace stavby'!AN11)</f>
        <v/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8" t="s">
        <v>27</v>
      </c>
      <c r="E19" s="31"/>
      <c r="F19" s="31"/>
      <c r="G19" s="31"/>
      <c r="H19" s="31"/>
      <c r="I19" s="118" t="s">
        <v>25</v>
      </c>
      <c r="J19" s="27" t="str">
        <f>'Rekapitulace stavby'!AN13</f>
        <v>Vyplň údaj</v>
      </c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8" t="str">
        <f>'Rekapitulace stavby'!E14</f>
        <v>Vyplň údaj</v>
      </c>
      <c r="F20" s="279"/>
      <c r="G20" s="279"/>
      <c r="H20" s="279"/>
      <c r="I20" s="118" t="s">
        <v>26</v>
      </c>
      <c r="J20" s="27" t="str">
        <f>'Rekapitulace stavby'!AN14</f>
        <v>Vyplň údaj</v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8" t="s">
        <v>29</v>
      </c>
      <c r="E22" s="31"/>
      <c r="F22" s="31"/>
      <c r="G22" s="31"/>
      <c r="H22" s="31"/>
      <c r="I22" s="118" t="s">
        <v>25</v>
      </c>
      <c r="J22" s="109" t="str">
        <f>IF('Rekapitulace stavby'!AN16="","",'Rekapitulace stavby'!AN16)</f>
        <v/>
      </c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9" t="str">
        <f>IF('Rekapitulace stavby'!E17="","",'Rekapitulace stavby'!E17)</f>
        <v xml:space="preserve"> </v>
      </c>
      <c r="F23" s="31"/>
      <c r="G23" s="31"/>
      <c r="H23" s="31"/>
      <c r="I23" s="118" t="s">
        <v>26</v>
      </c>
      <c r="J23" s="109" t="str">
        <f>IF('Rekapitulace stavby'!AN17="","",'Rekapitulace stavby'!AN17)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8" t="s">
        <v>30</v>
      </c>
      <c r="E25" s="31"/>
      <c r="F25" s="31"/>
      <c r="G25" s="31"/>
      <c r="H25" s="31"/>
      <c r="I25" s="118" t="s">
        <v>25</v>
      </c>
      <c r="J25" s="109" t="str">
        <f>IF('Rekapitulace stavby'!AN19="","",'Rekapitulace stavby'!AN19)</f>
        <v/>
      </c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9" t="str">
        <f>IF('Rekapitulace stavby'!E20="","",'Rekapitulace stavby'!E20)</f>
        <v xml:space="preserve"> </v>
      </c>
      <c r="F26" s="31"/>
      <c r="G26" s="31"/>
      <c r="H26" s="31"/>
      <c r="I26" s="118" t="s">
        <v>26</v>
      </c>
      <c r="J26" s="109" t="str">
        <f>IF('Rekapitulace stavby'!AN20="","",'Rekapitulace stavby'!AN20)</f>
        <v/>
      </c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8" t="s">
        <v>31</v>
      </c>
      <c r="E28" s="31"/>
      <c r="F28" s="31"/>
      <c r="G28" s="31"/>
      <c r="H28" s="31"/>
      <c r="I28" s="31"/>
      <c r="J28" s="31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0"/>
      <c r="B29" s="121"/>
      <c r="C29" s="120"/>
      <c r="D29" s="120"/>
      <c r="E29" s="280" t="s">
        <v>1</v>
      </c>
      <c r="F29" s="280"/>
      <c r="G29" s="280"/>
      <c r="H29" s="280"/>
      <c r="I29" s="120"/>
      <c r="J29" s="120"/>
      <c r="K29" s="120"/>
      <c r="L29" s="120"/>
      <c r="M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3"/>
      <c r="E31" s="123"/>
      <c r="F31" s="123"/>
      <c r="G31" s="123"/>
      <c r="H31" s="123"/>
      <c r="I31" s="123"/>
      <c r="J31" s="123"/>
      <c r="K31" s="123"/>
      <c r="L31" s="123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2.75">
      <c r="A32" s="31"/>
      <c r="B32" s="36"/>
      <c r="C32" s="31"/>
      <c r="D32" s="31"/>
      <c r="E32" s="118" t="s">
        <v>136</v>
      </c>
      <c r="F32" s="31"/>
      <c r="G32" s="31"/>
      <c r="H32" s="31"/>
      <c r="I32" s="31"/>
      <c r="J32" s="31"/>
      <c r="K32" s="124">
        <f>I98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2.75">
      <c r="A33" s="31"/>
      <c r="B33" s="36"/>
      <c r="C33" s="31"/>
      <c r="D33" s="31"/>
      <c r="E33" s="118" t="s">
        <v>137</v>
      </c>
      <c r="F33" s="31"/>
      <c r="G33" s="31"/>
      <c r="H33" s="31"/>
      <c r="I33" s="31"/>
      <c r="J33" s="31"/>
      <c r="K33" s="124">
        <f>J98</f>
        <v>0</v>
      </c>
      <c r="L33" s="3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5" t="s">
        <v>32</v>
      </c>
      <c r="E34" s="31"/>
      <c r="F34" s="31"/>
      <c r="G34" s="31"/>
      <c r="H34" s="31"/>
      <c r="I34" s="31"/>
      <c r="J34" s="31"/>
      <c r="K34" s="126">
        <f>ROUND(K127, 2)</f>
        <v>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3"/>
      <c r="E35" s="123"/>
      <c r="F35" s="123"/>
      <c r="G35" s="123"/>
      <c r="H35" s="123"/>
      <c r="I35" s="123"/>
      <c r="J35" s="123"/>
      <c r="K35" s="123"/>
      <c r="L35" s="123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27" t="s">
        <v>34</v>
      </c>
      <c r="G36" s="31"/>
      <c r="H36" s="31"/>
      <c r="I36" s="127" t="s">
        <v>33</v>
      </c>
      <c r="J36" s="31"/>
      <c r="K36" s="127" t="s">
        <v>35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28" t="s">
        <v>36</v>
      </c>
      <c r="E37" s="118" t="s">
        <v>37</v>
      </c>
      <c r="F37" s="124">
        <f>ROUND((SUM(BE127:BE165)),  2)</f>
        <v>0</v>
      </c>
      <c r="G37" s="31"/>
      <c r="H37" s="31"/>
      <c r="I37" s="129">
        <v>0.21</v>
      </c>
      <c r="J37" s="31"/>
      <c r="K37" s="124">
        <f>ROUND(((SUM(BE127:BE165))*I37),  2)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8" t="s">
        <v>38</v>
      </c>
      <c r="F38" s="124">
        <f>ROUND((SUM(BF127:BF165)),  2)</f>
        <v>0</v>
      </c>
      <c r="G38" s="31"/>
      <c r="H38" s="31"/>
      <c r="I38" s="129">
        <v>0.15</v>
      </c>
      <c r="J38" s="31"/>
      <c r="K38" s="124">
        <f>ROUND(((SUM(BF127:BF165))*I38),  2)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39</v>
      </c>
      <c r="F39" s="124">
        <f>ROUND((SUM(BG127:BG165)),  2)</f>
        <v>0</v>
      </c>
      <c r="G39" s="31"/>
      <c r="H39" s="31"/>
      <c r="I39" s="129">
        <v>0.21</v>
      </c>
      <c r="J39" s="31"/>
      <c r="K39" s="124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8" t="s">
        <v>40</v>
      </c>
      <c r="F40" s="124">
        <f>ROUND((SUM(BH127:BH165)),  2)</f>
        <v>0</v>
      </c>
      <c r="G40" s="31"/>
      <c r="H40" s="31"/>
      <c r="I40" s="129">
        <v>0.15</v>
      </c>
      <c r="J40" s="31"/>
      <c r="K40" s="124">
        <f>0</f>
        <v>0</v>
      </c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8" t="s">
        <v>41</v>
      </c>
      <c r="F41" s="124">
        <f>ROUND((SUM(BI127:BI165)),  2)</f>
        <v>0</v>
      </c>
      <c r="G41" s="31"/>
      <c r="H41" s="31"/>
      <c r="I41" s="129">
        <v>0</v>
      </c>
      <c r="J41" s="31"/>
      <c r="K41" s="124">
        <f>0</f>
        <v>0</v>
      </c>
      <c r="L41" s="31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0"/>
      <c r="D43" s="131" t="s">
        <v>42</v>
      </c>
      <c r="E43" s="132"/>
      <c r="F43" s="132"/>
      <c r="G43" s="133" t="s">
        <v>43</v>
      </c>
      <c r="H43" s="134" t="s">
        <v>44</v>
      </c>
      <c r="I43" s="132"/>
      <c r="J43" s="132"/>
      <c r="K43" s="135">
        <f>SUM(K34:K41)</f>
        <v>0</v>
      </c>
      <c r="L43" s="136"/>
      <c r="M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8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138"/>
      <c r="M50" s="48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1"/>
      <c r="B61" s="36"/>
      <c r="C61" s="31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140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1"/>
      <c r="B65" s="36"/>
      <c r="C65" s="31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143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1"/>
      <c r="B76" s="36"/>
      <c r="C76" s="31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140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138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17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3.25" customHeight="1">
      <c r="A85" s="31"/>
      <c r="B85" s="32"/>
      <c r="C85" s="33"/>
      <c r="D85" s="33"/>
      <c r="E85" s="281" t="str">
        <f>E7</f>
        <v>Oprava PZS na trati Staré Město u UH - Vlárský průsmyk a Kojetín - Valašské Meziříčí</v>
      </c>
      <c r="F85" s="282"/>
      <c r="G85" s="282"/>
      <c r="H85" s="282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132</v>
      </c>
      <c r="D86" s="19"/>
      <c r="E86" s="19"/>
      <c r="F86" s="19"/>
      <c r="G86" s="19"/>
      <c r="H86" s="19"/>
      <c r="I86" s="19"/>
      <c r="J86" s="19"/>
      <c r="K86" s="19"/>
      <c r="L86" s="19"/>
      <c r="M86" s="17"/>
    </row>
    <row r="87" spans="1:31" s="2" customFormat="1" ht="23.25" customHeight="1">
      <c r="A87" s="31"/>
      <c r="B87" s="32"/>
      <c r="C87" s="33"/>
      <c r="D87" s="33"/>
      <c r="E87" s="281" t="s">
        <v>932</v>
      </c>
      <c r="F87" s="283"/>
      <c r="G87" s="283"/>
      <c r="H87" s="283"/>
      <c r="I87" s="33"/>
      <c r="J87" s="33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134</v>
      </c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34" t="str">
        <f>E11</f>
        <v>PS 03.2 - Zemní práce ÚRS</v>
      </c>
      <c r="F89" s="283"/>
      <c r="G89" s="283"/>
      <c r="H89" s="283"/>
      <c r="I89" s="33"/>
      <c r="J89" s="33"/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21</v>
      </c>
      <c r="D91" s="33"/>
      <c r="E91" s="33"/>
      <c r="F91" s="24" t="str">
        <f>F14</f>
        <v xml:space="preserve"> </v>
      </c>
      <c r="G91" s="33"/>
      <c r="H91" s="33"/>
      <c r="I91" s="26" t="s">
        <v>23</v>
      </c>
      <c r="J91" s="63">
        <f>IF(J14="","",J14)</f>
        <v>0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3"/>
      <c r="E93" s="33"/>
      <c r="F93" s="24" t="str">
        <f>E17</f>
        <v xml:space="preserve"> </v>
      </c>
      <c r="G93" s="33"/>
      <c r="H93" s="33"/>
      <c r="I93" s="26" t="s">
        <v>29</v>
      </c>
      <c r="J93" s="29" t="str">
        <f>E23</f>
        <v xml:space="preserve"> </v>
      </c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30</v>
      </c>
      <c r="J94" s="29" t="str">
        <f>E26</f>
        <v xml:space="preserve"> </v>
      </c>
      <c r="K94" s="33"/>
      <c r="L94" s="33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8" t="s">
        <v>139</v>
      </c>
      <c r="D96" s="149"/>
      <c r="E96" s="149"/>
      <c r="F96" s="149"/>
      <c r="G96" s="149"/>
      <c r="H96" s="149"/>
      <c r="I96" s="150" t="s">
        <v>140</v>
      </c>
      <c r="J96" s="150" t="s">
        <v>141</v>
      </c>
      <c r="K96" s="150" t="s">
        <v>142</v>
      </c>
      <c r="L96" s="149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1" t="s">
        <v>143</v>
      </c>
      <c r="D98" s="33"/>
      <c r="E98" s="33"/>
      <c r="F98" s="33"/>
      <c r="G98" s="33"/>
      <c r="H98" s="33"/>
      <c r="I98" s="81">
        <f>Q127</f>
        <v>0</v>
      </c>
      <c r="J98" s="81">
        <f>R127</f>
        <v>0</v>
      </c>
      <c r="K98" s="81">
        <f>K127</f>
        <v>0</v>
      </c>
      <c r="L98" s="33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144</v>
      </c>
    </row>
    <row r="99" spans="1:47" s="9" customFormat="1" ht="24.95" customHeight="1">
      <c r="B99" s="152"/>
      <c r="C99" s="153"/>
      <c r="D99" s="154" t="s">
        <v>145</v>
      </c>
      <c r="E99" s="155"/>
      <c r="F99" s="155"/>
      <c r="G99" s="155"/>
      <c r="H99" s="155"/>
      <c r="I99" s="156">
        <f>Q138</f>
        <v>0</v>
      </c>
      <c r="J99" s="156">
        <f>R138</f>
        <v>0</v>
      </c>
      <c r="K99" s="156">
        <f>K138</f>
        <v>0</v>
      </c>
      <c r="L99" s="153"/>
      <c r="M99" s="157"/>
    </row>
    <row r="100" spans="1:47" s="10" customFormat="1" ht="19.899999999999999" customHeight="1">
      <c r="B100" s="158"/>
      <c r="C100" s="103"/>
      <c r="D100" s="159" t="s">
        <v>146</v>
      </c>
      <c r="E100" s="160"/>
      <c r="F100" s="160"/>
      <c r="G100" s="160"/>
      <c r="H100" s="160"/>
      <c r="I100" s="161">
        <f>Q139</f>
        <v>0</v>
      </c>
      <c r="J100" s="161">
        <f>R139</f>
        <v>0</v>
      </c>
      <c r="K100" s="161">
        <f>K139</f>
        <v>0</v>
      </c>
      <c r="L100" s="103"/>
      <c r="M100" s="162"/>
    </row>
    <row r="101" spans="1:47" s="10" customFormat="1" ht="19.899999999999999" customHeight="1">
      <c r="B101" s="158"/>
      <c r="C101" s="103"/>
      <c r="D101" s="159" t="s">
        <v>527</v>
      </c>
      <c r="E101" s="160"/>
      <c r="F101" s="160"/>
      <c r="G101" s="160"/>
      <c r="H101" s="160"/>
      <c r="I101" s="161">
        <f>Q146</f>
        <v>0</v>
      </c>
      <c r="J101" s="161">
        <f>R146</f>
        <v>0</v>
      </c>
      <c r="K101" s="161">
        <f>K146</f>
        <v>0</v>
      </c>
      <c r="L101" s="103"/>
      <c r="M101" s="162"/>
    </row>
    <row r="102" spans="1:47" s="10" customFormat="1" ht="19.899999999999999" customHeight="1">
      <c r="B102" s="158"/>
      <c r="C102" s="103"/>
      <c r="D102" s="159" t="s">
        <v>528</v>
      </c>
      <c r="E102" s="160"/>
      <c r="F102" s="160"/>
      <c r="G102" s="160"/>
      <c r="H102" s="160"/>
      <c r="I102" s="161">
        <f>Q153</f>
        <v>0</v>
      </c>
      <c r="J102" s="161">
        <f>R153</f>
        <v>0</v>
      </c>
      <c r="K102" s="161">
        <f>K153</f>
        <v>0</v>
      </c>
      <c r="L102" s="103"/>
      <c r="M102" s="162"/>
    </row>
    <row r="103" spans="1:47" s="10" customFormat="1" ht="19.899999999999999" customHeight="1">
      <c r="B103" s="158"/>
      <c r="C103" s="103"/>
      <c r="D103" s="159" t="s">
        <v>529</v>
      </c>
      <c r="E103" s="160"/>
      <c r="F103" s="160"/>
      <c r="G103" s="160"/>
      <c r="H103" s="160"/>
      <c r="I103" s="161">
        <f>Q157</f>
        <v>0</v>
      </c>
      <c r="J103" s="161">
        <f>R157</f>
        <v>0</v>
      </c>
      <c r="K103" s="161">
        <f>K157</f>
        <v>0</v>
      </c>
      <c r="L103" s="103"/>
      <c r="M103" s="162"/>
    </row>
    <row r="104" spans="1:47" s="9" customFormat="1" ht="24.95" customHeight="1">
      <c r="B104" s="152"/>
      <c r="C104" s="153"/>
      <c r="D104" s="154" t="s">
        <v>530</v>
      </c>
      <c r="E104" s="155"/>
      <c r="F104" s="155"/>
      <c r="G104" s="155"/>
      <c r="H104" s="155"/>
      <c r="I104" s="156">
        <f>Q161</f>
        <v>0</v>
      </c>
      <c r="J104" s="156">
        <f>R161</f>
        <v>0</v>
      </c>
      <c r="K104" s="156">
        <f>K161</f>
        <v>0</v>
      </c>
      <c r="L104" s="153"/>
      <c r="M104" s="157"/>
    </row>
    <row r="105" spans="1:47" s="10" customFormat="1" ht="19.899999999999999" customHeight="1">
      <c r="B105" s="158"/>
      <c r="C105" s="103"/>
      <c r="D105" s="159" t="s">
        <v>531</v>
      </c>
      <c r="E105" s="160"/>
      <c r="F105" s="160"/>
      <c r="G105" s="160"/>
      <c r="H105" s="160"/>
      <c r="I105" s="161">
        <f>Q162</f>
        <v>0</v>
      </c>
      <c r="J105" s="161">
        <f>R162</f>
        <v>0</v>
      </c>
      <c r="K105" s="161">
        <f>K162</f>
        <v>0</v>
      </c>
      <c r="L105" s="103"/>
      <c r="M105" s="162"/>
    </row>
    <row r="106" spans="1:47" s="2" customFormat="1" ht="21.7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11" spans="1:47" s="2" customFormat="1" ht="6.95" customHeight="1">
      <c r="A111" s="31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24.95" customHeight="1">
      <c r="A112" s="31"/>
      <c r="B112" s="32"/>
      <c r="C112" s="20" t="s">
        <v>148</v>
      </c>
      <c r="D112" s="33"/>
      <c r="E112" s="33"/>
      <c r="F112" s="33"/>
      <c r="G112" s="33"/>
      <c r="H112" s="33"/>
      <c r="I112" s="33"/>
      <c r="J112" s="33"/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17</v>
      </c>
      <c r="D114" s="33"/>
      <c r="E114" s="33"/>
      <c r="F114" s="33"/>
      <c r="G114" s="33"/>
      <c r="H114" s="33"/>
      <c r="I114" s="33"/>
      <c r="J114" s="33"/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23.25" customHeight="1">
      <c r="A115" s="31"/>
      <c r="B115" s="32"/>
      <c r="C115" s="33"/>
      <c r="D115" s="33"/>
      <c r="E115" s="281" t="str">
        <f>E7</f>
        <v>Oprava PZS na trati Staré Město u UH - Vlárský průsmyk a Kojetín - Valašské Meziříčí</v>
      </c>
      <c r="F115" s="282"/>
      <c r="G115" s="282"/>
      <c r="H115" s="282"/>
      <c r="I115" s="33"/>
      <c r="J115" s="33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" customFormat="1" ht="12" customHeight="1">
      <c r="B116" s="18"/>
      <c r="C116" s="26" t="s">
        <v>132</v>
      </c>
      <c r="D116" s="19"/>
      <c r="E116" s="19"/>
      <c r="F116" s="19"/>
      <c r="G116" s="19"/>
      <c r="H116" s="19"/>
      <c r="I116" s="19"/>
      <c r="J116" s="19"/>
      <c r="K116" s="19"/>
      <c r="L116" s="19"/>
      <c r="M116" s="17"/>
    </row>
    <row r="117" spans="1:65" s="2" customFormat="1" ht="23.25" customHeight="1">
      <c r="A117" s="31"/>
      <c r="B117" s="32"/>
      <c r="C117" s="33"/>
      <c r="D117" s="33"/>
      <c r="E117" s="281" t="s">
        <v>932</v>
      </c>
      <c r="F117" s="283"/>
      <c r="G117" s="283"/>
      <c r="H117" s="283"/>
      <c r="I117" s="33"/>
      <c r="J117" s="33"/>
      <c r="K117" s="33"/>
      <c r="L117" s="33"/>
      <c r="M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134</v>
      </c>
      <c r="D118" s="33"/>
      <c r="E118" s="33"/>
      <c r="F118" s="33"/>
      <c r="G118" s="33"/>
      <c r="H118" s="33"/>
      <c r="I118" s="33"/>
      <c r="J118" s="33"/>
      <c r="K118" s="33"/>
      <c r="L118" s="33"/>
      <c r="M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6.5" customHeight="1">
      <c r="A119" s="31"/>
      <c r="B119" s="32"/>
      <c r="C119" s="33"/>
      <c r="D119" s="33"/>
      <c r="E119" s="234" t="str">
        <f>E11</f>
        <v>PS 03.2 - Zemní práce ÚRS</v>
      </c>
      <c r="F119" s="283"/>
      <c r="G119" s="283"/>
      <c r="H119" s="283"/>
      <c r="I119" s="33"/>
      <c r="J119" s="33"/>
      <c r="K119" s="33"/>
      <c r="L119" s="33"/>
      <c r="M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2" customHeight="1">
      <c r="A121" s="31"/>
      <c r="B121" s="32"/>
      <c r="C121" s="26" t="s">
        <v>21</v>
      </c>
      <c r="D121" s="33"/>
      <c r="E121" s="33"/>
      <c r="F121" s="24" t="str">
        <f>F14</f>
        <v xml:space="preserve"> </v>
      </c>
      <c r="G121" s="33"/>
      <c r="H121" s="33"/>
      <c r="I121" s="26" t="s">
        <v>23</v>
      </c>
      <c r="J121" s="63">
        <f>IF(J14="","",J14)</f>
        <v>0</v>
      </c>
      <c r="K121" s="33"/>
      <c r="L121" s="33"/>
      <c r="M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6.9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5.2" customHeight="1">
      <c r="A123" s="31"/>
      <c r="B123" s="32"/>
      <c r="C123" s="26" t="s">
        <v>24</v>
      </c>
      <c r="D123" s="33"/>
      <c r="E123" s="33"/>
      <c r="F123" s="24" t="str">
        <f>E17</f>
        <v xml:space="preserve"> </v>
      </c>
      <c r="G123" s="33"/>
      <c r="H123" s="33"/>
      <c r="I123" s="26" t="s">
        <v>29</v>
      </c>
      <c r="J123" s="29" t="str">
        <f>E23</f>
        <v xml:space="preserve"> </v>
      </c>
      <c r="K123" s="33"/>
      <c r="L123" s="33"/>
      <c r="M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2" customFormat="1" ht="15.2" customHeight="1">
      <c r="A124" s="31"/>
      <c r="B124" s="32"/>
      <c r="C124" s="26" t="s">
        <v>27</v>
      </c>
      <c r="D124" s="33"/>
      <c r="E124" s="33"/>
      <c r="F124" s="24" t="str">
        <f>IF(E20="","",E20)</f>
        <v>Vyplň údaj</v>
      </c>
      <c r="G124" s="33"/>
      <c r="H124" s="33"/>
      <c r="I124" s="26" t="s">
        <v>30</v>
      </c>
      <c r="J124" s="29" t="str">
        <f>E26</f>
        <v xml:space="preserve"> </v>
      </c>
      <c r="K124" s="33"/>
      <c r="L124" s="33"/>
      <c r="M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5" s="2" customFormat="1" ht="10.35" customHeight="1">
      <c r="A125" s="31"/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5" s="11" customFormat="1" ht="29.25" customHeight="1">
      <c r="A126" s="163"/>
      <c r="B126" s="164"/>
      <c r="C126" s="165" t="s">
        <v>149</v>
      </c>
      <c r="D126" s="166" t="s">
        <v>57</v>
      </c>
      <c r="E126" s="166" t="s">
        <v>53</v>
      </c>
      <c r="F126" s="166" t="s">
        <v>54</v>
      </c>
      <c r="G126" s="166" t="s">
        <v>150</v>
      </c>
      <c r="H126" s="166" t="s">
        <v>151</v>
      </c>
      <c r="I126" s="166" t="s">
        <v>152</v>
      </c>
      <c r="J126" s="166" t="s">
        <v>153</v>
      </c>
      <c r="K126" s="167" t="s">
        <v>142</v>
      </c>
      <c r="L126" s="168" t="s">
        <v>154</v>
      </c>
      <c r="M126" s="169"/>
      <c r="N126" s="72" t="s">
        <v>1</v>
      </c>
      <c r="O126" s="73" t="s">
        <v>36</v>
      </c>
      <c r="P126" s="73" t="s">
        <v>155</v>
      </c>
      <c r="Q126" s="73" t="s">
        <v>156</v>
      </c>
      <c r="R126" s="73" t="s">
        <v>157</v>
      </c>
      <c r="S126" s="73" t="s">
        <v>158</v>
      </c>
      <c r="T126" s="73" t="s">
        <v>159</v>
      </c>
      <c r="U126" s="73" t="s">
        <v>160</v>
      </c>
      <c r="V126" s="73" t="s">
        <v>161</v>
      </c>
      <c r="W126" s="73" t="s">
        <v>162</v>
      </c>
      <c r="X126" s="74" t="s">
        <v>163</v>
      </c>
      <c r="Y126" s="163"/>
      <c r="Z126" s="163"/>
      <c r="AA126" s="163"/>
      <c r="AB126" s="163"/>
      <c r="AC126" s="163"/>
      <c r="AD126" s="163"/>
      <c r="AE126" s="163"/>
    </row>
    <row r="127" spans="1:65" s="2" customFormat="1" ht="22.9" customHeight="1">
      <c r="A127" s="31"/>
      <c r="B127" s="32"/>
      <c r="C127" s="79" t="s">
        <v>164</v>
      </c>
      <c r="D127" s="33"/>
      <c r="E127" s="33"/>
      <c r="F127" s="33"/>
      <c r="G127" s="33"/>
      <c r="H127" s="33"/>
      <c r="I127" s="33"/>
      <c r="J127" s="33"/>
      <c r="K127" s="170">
        <f>BK127</f>
        <v>0</v>
      </c>
      <c r="L127" s="33"/>
      <c r="M127" s="36"/>
      <c r="N127" s="75"/>
      <c r="O127" s="171"/>
      <c r="P127" s="76"/>
      <c r="Q127" s="172">
        <f>Q128+SUM(Q129:Q138)+Q161</f>
        <v>0</v>
      </c>
      <c r="R127" s="172">
        <f>R128+SUM(R129:R138)+R161</f>
        <v>0</v>
      </c>
      <c r="S127" s="76"/>
      <c r="T127" s="173">
        <f>T128+SUM(T129:T138)+T161</f>
        <v>0</v>
      </c>
      <c r="U127" s="76"/>
      <c r="V127" s="173">
        <f>V128+SUM(V129:V138)+V161</f>
        <v>20.462901799999997</v>
      </c>
      <c r="W127" s="76"/>
      <c r="X127" s="174">
        <f>X128+SUM(X129:X138)+X161</f>
        <v>0</v>
      </c>
      <c r="Y127" s="31"/>
      <c r="Z127" s="31"/>
      <c r="AA127" s="31"/>
      <c r="AB127" s="31"/>
      <c r="AC127" s="31"/>
      <c r="AD127" s="31"/>
      <c r="AE127" s="31"/>
      <c r="AT127" s="14" t="s">
        <v>73</v>
      </c>
      <c r="AU127" s="14" t="s">
        <v>144</v>
      </c>
      <c r="BK127" s="175">
        <f>BK128+SUM(BK129:BK138)+BK161</f>
        <v>0</v>
      </c>
    </row>
    <row r="128" spans="1:65" s="2" customFormat="1" ht="14.45" customHeight="1">
      <c r="A128" s="31"/>
      <c r="B128" s="32"/>
      <c r="C128" s="213" t="s">
        <v>81</v>
      </c>
      <c r="D128" s="213" t="s">
        <v>199</v>
      </c>
      <c r="E128" s="214" t="s">
        <v>532</v>
      </c>
      <c r="F128" s="215" t="s">
        <v>533</v>
      </c>
      <c r="G128" s="216" t="s">
        <v>534</v>
      </c>
      <c r="H128" s="217">
        <v>1.92</v>
      </c>
      <c r="I128" s="218"/>
      <c r="J128" s="219"/>
      <c r="K128" s="220">
        <f>ROUND(P128*H128,2)</f>
        <v>0</v>
      </c>
      <c r="L128" s="219"/>
      <c r="M128" s="221"/>
      <c r="N128" s="222" t="s">
        <v>1</v>
      </c>
      <c r="O128" s="202" t="s">
        <v>37</v>
      </c>
      <c r="P128" s="203">
        <f>I128+J128</f>
        <v>0</v>
      </c>
      <c r="Q128" s="203">
        <f>ROUND(I128*H128,2)</f>
        <v>0</v>
      </c>
      <c r="R128" s="203">
        <f>ROUND(J128*H128,2)</f>
        <v>0</v>
      </c>
      <c r="S128" s="68"/>
      <c r="T128" s="204">
        <f>S128*H128</f>
        <v>0</v>
      </c>
      <c r="U128" s="204">
        <v>2.4289999999999998</v>
      </c>
      <c r="V128" s="204">
        <f>U128*H128</f>
        <v>4.6636799999999994</v>
      </c>
      <c r="W128" s="204">
        <v>0</v>
      </c>
      <c r="X128" s="205">
        <f>W128*H128</f>
        <v>0</v>
      </c>
      <c r="Y128" s="31"/>
      <c r="Z128" s="31"/>
      <c r="AA128" s="31"/>
      <c r="AB128" s="31"/>
      <c r="AC128" s="31"/>
      <c r="AD128" s="31"/>
      <c r="AE128" s="31"/>
      <c r="AR128" s="206" t="s">
        <v>83</v>
      </c>
      <c r="AT128" s="206" t="s">
        <v>199</v>
      </c>
      <c r="AU128" s="206" t="s">
        <v>74</v>
      </c>
      <c r="AY128" s="14" t="s">
        <v>167</v>
      </c>
      <c r="BE128" s="207">
        <f>IF(O128="základní",K128,0)</f>
        <v>0</v>
      </c>
      <c r="BF128" s="207">
        <f>IF(O128="snížená",K128,0)</f>
        <v>0</v>
      </c>
      <c r="BG128" s="207">
        <f>IF(O128="zákl. přenesená",K128,0)</f>
        <v>0</v>
      </c>
      <c r="BH128" s="207">
        <f>IF(O128="sníž. přenesená",K128,0)</f>
        <v>0</v>
      </c>
      <c r="BI128" s="207">
        <f>IF(O128="nulová",K128,0)</f>
        <v>0</v>
      </c>
      <c r="BJ128" s="14" t="s">
        <v>81</v>
      </c>
      <c r="BK128" s="207">
        <f>ROUND(P128*H128,2)</f>
        <v>0</v>
      </c>
      <c r="BL128" s="14" t="s">
        <v>81</v>
      </c>
      <c r="BM128" s="206" t="s">
        <v>1083</v>
      </c>
    </row>
    <row r="129" spans="1:65" s="2" customFormat="1" ht="11.25">
      <c r="A129" s="31"/>
      <c r="B129" s="32"/>
      <c r="C129" s="33"/>
      <c r="D129" s="208" t="s">
        <v>174</v>
      </c>
      <c r="E129" s="33"/>
      <c r="F129" s="209" t="s">
        <v>533</v>
      </c>
      <c r="G129" s="33"/>
      <c r="H129" s="33"/>
      <c r="I129" s="210"/>
      <c r="J129" s="210"/>
      <c r="K129" s="33"/>
      <c r="L129" s="33"/>
      <c r="M129" s="36"/>
      <c r="N129" s="211"/>
      <c r="O129" s="212"/>
      <c r="P129" s="68"/>
      <c r="Q129" s="68"/>
      <c r="R129" s="68"/>
      <c r="S129" s="68"/>
      <c r="T129" s="68"/>
      <c r="U129" s="68"/>
      <c r="V129" s="68"/>
      <c r="W129" s="68"/>
      <c r="X129" s="69"/>
      <c r="Y129" s="31"/>
      <c r="Z129" s="31"/>
      <c r="AA129" s="31"/>
      <c r="AB129" s="31"/>
      <c r="AC129" s="31"/>
      <c r="AD129" s="31"/>
      <c r="AE129" s="31"/>
      <c r="AT129" s="14" t="s">
        <v>174</v>
      </c>
      <c r="AU129" s="14" t="s">
        <v>74</v>
      </c>
    </row>
    <row r="130" spans="1:65" s="2" customFormat="1" ht="14.45" customHeight="1">
      <c r="A130" s="31"/>
      <c r="B130" s="32"/>
      <c r="C130" s="213" t="s">
        <v>83</v>
      </c>
      <c r="D130" s="213" t="s">
        <v>199</v>
      </c>
      <c r="E130" s="214" t="s">
        <v>536</v>
      </c>
      <c r="F130" s="215" t="s">
        <v>537</v>
      </c>
      <c r="G130" s="216" t="s">
        <v>538</v>
      </c>
      <c r="H130" s="217">
        <v>12</v>
      </c>
      <c r="I130" s="218"/>
      <c r="J130" s="219"/>
      <c r="K130" s="220">
        <f>ROUND(P130*H130,2)</f>
        <v>0</v>
      </c>
      <c r="L130" s="219"/>
      <c r="M130" s="221"/>
      <c r="N130" s="222" t="s">
        <v>1</v>
      </c>
      <c r="O130" s="202" t="s">
        <v>37</v>
      </c>
      <c r="P130" s="203">
        <f>I130+J130</f>
        <v>0</v>
      </c>
      <c r="Q130" s="203">
        <f>ROUND(I130*H130,2)</f>
        <v>0</v>
      </c>
      <c r="R130" s="203">
        <f>ROUND(J130*H130,2)</f>
        <v>0</v>
      </c>
      <c r="S130" s="68"/>
      <c r="T130" s="204">
        <f>S130*H130</f>
        <v>0</v>
      </c>
      <c r="U130" s="204">
        <v>3.5999999999999997E-2</v>
      </c>
      <c r="V130" s="204">
        <f>U130*H130</f>
        <v>0.43199999999999994</v>
      </c>
      <c r="W130" s="204">
        <v>0</v>
      </c>
      <c r="X130" s="205">
        <f>W130*H130</f>
        <v>0</v>
      </c>
      <c r="Y130" s="31"/>
      <c r="Z130" s="31"/>
      <c r="AA130" s="31"/>
      <c r="AB130" s="31"/>
      <c r="AC130" s="31"/>
      <c r="AD130" s="31"/>
      <c r="AE130" s="31"/>
      <c r="AR130" s="206" t="s">
        <v>83</v>
      </c>
      <c r="AT130" s="206" t="s">
        <v>199</v>
      </c>
      <c r="AU130" s="206" t="s">
        <v>74</v>
      </c>
      <c r="AY130" s="14" t="s">
        <v>167</v>
      </c>
      <c r="BE130" s="207">
        <f>IF(O130="základní",K130,0)</f>
        <v>0</v>
      </c>
      <c r="BF130" s="207">
        <f>IF(O130="snížená",K130,0)</f>
        <v>0</v>
      </c>
      <c r="BG130" s="207">
        <f>IF(O130="zákl. přenesená",K130,0)</f>
        <v>0</v>
      </c>
      <c r="BH130" s="207">
        <f>IF(O130="sníž. přenesená",K130,0)</f>
        <v>0</v>
      </c>
      <c r="BI130" s="207">
        <f>IF(O130="nulová",K130,0)</f>
        <v>0</v>
      </c>
      <c r="BJ130" s="14" t="s">
        <v>81</v>
      </c>
      <c r="BK130" s="207">
        <f>ROUND(P130*H130,2)</f>
        <v>0</v>
      </c>
      <c r="BL130" s="14" t="s">
        <v>81</v>
      </c>
      <c r="BM130" s="206" t="s">
        <v>1084</v>
      </c>
    </row>
    <row r="131" spans="1:65" s="2" customFormat="1" ht="11.25">
      <c r="A131" s="31"/>
      <c r="B131" s="32"/>
      <c r="C131" s="33"/>
      <c r="D131" s="208" t="s">
        <v>174</v>
      </c>
      <c r="E131" s="33"/>
      <c r="F131" s="209" t="s">
        <v>537</v>
      </c>
      <c r="G131" s="33"/>
      <c r="H131" s="33"/>
      <c r="I131" s="210"/>
      <c r="J131" s="210"/>
      <c r="K131" s="33"/>
      <c r="L131" s="33"/>
      <c r="M131" s="36"/>
      <c r="N131" s="211"/>
      <c r="O131" s="212"/>
      <c r="P131" s="68"/>
      <c r="Q131" s="68"/>
      <c r="R131" s="68"/>
      <c r="S131" s="68"/>
      <c r="T131" s="68"/>
      <c r="U131" s="68"/>
      <c r="V131" s="68"/>
      <c r="W131" s="68"/>
      <c r="X131" s="69"/>
      <c r="Y131" s="31"/>
      <c r="Z131" s="31"/>
      <c r="AA131" s="31"/>
      <c r="AB131" s="31"/>
      <c r="AC131" s="31"/>
      <c r="AD131" s="31"/>
      <c r="AE131" s="31"/>
      <c r="AT131" s="14" t="s">
        <v>174</v>
      </c>
      <c r="AU131" s="14" t="s">
        <v>74</v>
      </c>
    </row>
    <row r="132" spans="1:65" s="2" customFormat="1" ht="14.45" customHeight="1">
      <c r="A132" s="31"/>
      <c r="B132" s="32"/>
      <c r="C132" s="213" t="s">
        <v>178</v>
      </c>
      <c r="D132" s="213" t="s">
        <v>199</v>
      </c>
      <c r="E132" s="214" t="s">
        <v>540</v>
      </c>
      <c r="F132" s="215" t="s">
        <v>541</v>
      </c>
      <c r="G132" s="216" t="s">
        <v>172</v>
      </c>
      <c r="H132" s="217">
        <v>23</v>
      </c>
      <c r="I132" s="218"/>
      <c r="J132" s="219"/>
      <c r="K132" s="220">
        <f>ROUND(P132*H132,2)</f>
        <v>0</v>
      </c>
      <c r="L132" s="219"/>
      <c r="M132" s="221"/>
      <c r="N132" s="222" t="s">
        <v>1</v>
      </c>
      <c r="O132" s="202" t="s">
        <v>37</v>
      </c>
      <c r="P132" s="203">
        <f>I132+J132</f>
        <v>0</v>
      </c>
      <c r="Q132" s="203">
        <f>ROUND(I132*H132,2)</f>
        <v>0</v>
      </c>
      <c r="R132" s="203">
        <f>ROUND(J132*H132,2)</f>
        <v>0</v>
      </c>
      <c r="S132" s="68"/>
      <c r="T132" s="204">
        <f>S132*H132</f>
        <v>0</v>
      </c>
      <c r="U132" s="204">
        <v>2.8000000000000001E-2</v>
      </c>
      <c r="V132" s="204">
        <f>U132*H132</f>
        <v>0.64400000000000002</v>
      </c>
      <c r="W132" s="204">
        <v>0</v>
      </c>
      <c r="X132" s="205">
        <f>W132*H132</f>
        <v>0</v>
      </c>
      <c r="Y132" s="31"/>
      <c r="Z132" s="31"/>
      <c r="AA132" s="31"/>
      <c r="AB132" s="31"/>
      <c r="AC132" s="31"/>
      <c r="AD132" s="31"/>
      <c r="AE132" s="31"/>
      <c r="AR132" s="206" t="s">
        <v>83</v>
      </c>
      <c r="AT132" s="206" t="s">
        <v>199</v>
      </c>
      <c r="AU132" s="206" t="s">
        <v>74</v>
      </c>
      <c r="AY132" s="14" t="s">
        <v>167</v>
      </c>
      <c r="BE132" s="207">
        <f>IF(O132="základní",K132,0)</f>
        <v>0</v>
      </c>
      <c r="BF132" s="207">
        <f>IF(O132="snížená",K132,0)</f>
        <v>0</v>
      </c>
      <c r="BG132" s="207">
        <f>IF(O132="zákl. přenesená",K132,0)</f>
        <v>0</v>
      </c>
      <c r="BH132" s="207">
        <f>IF(O132="sníž. přenesená",K132,0)</f>
        <v>0</v>
      </c>
      <c r="BI132" s="207">
        <f>IF(O132="nulová",K132,0)</f>
        <v>0</v>
      </c>
      <c r="BJ132" s="14" t="s">
        <v>81</v>
      </c>
      <c r="BK132" s="207">
        <f>ROUND(P132*H132,2)</f>
        <v>0</v>
      </c>
      <c r="BL132" s="14" t="s">
        <v>81</v>
      </c>
      <c r="BM132" s="206" t="s">
        <v>1085</v>
      </c>
    </row>
    <row r="133" spans="1:65" s="2" customFormat="1" ht="11.25">
      <c r="A133" s="31"/>
      <c r="B133" s="32"/>
      <c r="C133" s="33"/>
      <c r="D133" s="208" t="s">
        <v>174</v>
      </c>
      <c r="E133" s="33"/>
      <c r="F133" s="209" t="s">
        <v>541</v>
      </c>
      <c r="G133" s="33"/>
      <c r="H133" s="33"/>
      <c r="I133" s="210"/>
      <c r="J133" s="210"/>
      <c r="K133" s="33"/>
      <c r="L133" s="33"/>
      <c r="M133" s="36"/>
      <c r="N133" s="211"/>
      <c r="O133" s="212"/>
      <c r="P133" s="68"/>
      <c r="Q133" s="68"/>
      <c r="R133" s="68"/>
      <c r="S133" s="68"/>
      <c r="T133" s="68"/>
      <c r="U133" s="68"/>
      <c r="V133" s="68"/>
      <c r="W133" s="68"/>
      <c r="X133" s="69"/>
      <c r="Y133" s="31"/>
      <c r="Z133" s="31"/>
      <c r="AA133" s="31"/>
      <c r="AB133" s="31"/>
      <c r="AC133" s="31"/>
      <c r="AD133" s="31"/>
      <c r="AE133" s="31"/>
      <c r="AT133" s="14" t="s">
        <v>174</v>
      </c>
      <c r="AU133" s="14" t="s">
        <v>74</v>
      </c>
    </row>
    <row r="134" spans="1:65" s="2" customFormat="1" ht="14.45" customHeight="1">
      <c r="A134" s="31"/>
      <c r="B134" s="32"/>
      <c r="C134" s="213" t="s">
        <v>182</v>
      </c>
      <c r="D134" s="213" t="s">
        <v>199</v>
      </c>
      <c r="E134" s="214" t="s">
        <v>543</v>
      </c>
      <c r="F134" s="215" t="s">
        <v>544</v>
      </c>
      <c r="G134" s="216" t="s">
        <v>509</v>
      </c>
      <c r="H134" s="217">
        <v>2</v>
      </c>
      <c r="I134" s="218"/>
      <c r="J134" s="219"/>
      <c r="K134" s="220">
        <f>ROUND(P134*H134,2)</f>
        <v>0</v>
      </c>
      <c r="L134" s="219"/>
      <c r="M134" s="221"/>
      <c r="N134" s="222" t="s">
        <v>1</v>
      </c>
      <c r="O134" s="202" t="s">
        <v>37</v>
      </c>
      <c r="P134" s="203">
        <f>I134+J134</f>
        <v>0</v>
      </c>
      <c r="Q134" s="203">
        <f>ROUND(I134*H134,2)</f>
        <v>0</v>
      </c>
      <c r="R134" s="203">
        <f>ROUND(J134*H134,2)</f>
        <v>0</v>
      </c>
      <c r="S134" s="68"/>
      <c r="T134" s="204">
        <f>S134*H134</f>
        <v>0</v>
      </c>
      <c r="U134" s="204">
        <v>1</v>
      </c>
      <c r="V134" s="204">
        <f>U134*H134</f>
        <v>2</v>
      </c>
      <c r="W134" s="204">
        <v>0</v>
      </c>
      <c r="X134" s="205">
        <f>W134*H134</f>
        <v>0</v>
      </c>
      <c r="Y134" s="31"/>
      <c r="Z134" s="31"/>
      <c r="AA134" s="31"/>
      <c r="AB134" s="31"/>
      <c r="AC134" s="31"/>
      <c r="AD134" s="31"/>
      <c r="AE134" s="31"/>
      <c r="AR134" s="206" t="s">
        <v>83</v>
      </c>
      <c r="AT134" s="206" t="s">
        <v>199</v>
      </c>
      <c r="AU134" s="206" t="s">
        <v>74</v>
      </c>
      <c r="AY134" s="14" t="s">
        <v>167</v>
      </c>
      <c r="BE134" s="207">
        <f>IF(O134="základní",K134,0)</f>
        <v>0</v>
      </c>
      <c r="BF134" s="207">
        <f>IF(O134="snížená",K134,0)</f>
        <v>0</v>
      </c>
      <c r="BG134" s="207">
        <f>IF(O134="zákl. přenesená",K134,0)</f>
        <v>0</v>
      </c>
      <c r="BH134" s="207">
        <f>IF(O134="sníž. přenesená",K134,0)</f>
        <v>0</v>
      </c>
      <c r="BI134" s="207">
        <f>IF(O134="nulová",K134,0)</f>
        <v>0</v>
      </c>
      <c r="BJ134" s="14" t="s">
        <v>81</v>
      </c>
      <c r="BK134" s="207">
        <f>ROUND(P134*H134,2)</f>
        <v>0</v>
      </c>
      <c r="BL134" s="14" t="s">
        <v>81</v>
      </c>
      <c r="BM134" s="206" t="s">
        <v>1086</v>
      </c>
    </row>
    <row r="135" spans="1:65" s="2" customFormat="1" ht="11.25">
      <c r="A135" s="31"/>
      <c r="B135" s="32"/>
      <c r="C135" s="33"/>
      <c r="D135" s="208" t="s">
        <v>174</v>
      </c>
      <c r="E135" s="33"/>
      <c r="F135" s="209" t="s">
        <v>544</v>
      </c>
      <c r="G135" s="33"/>
      <c r="H135" s="33"/>
      <c r="I135" s="210"/>
      <c r="J135" s="210"/>
      <c r="K135" s="33"/>
      <c r="L135" s="33"/>
      <c r="M135" s="36"/>
      <c r="N135" s="211"/>
      <c r="O135" s="212"/>
      <c r="P135" s="68"/>
      <c r="Q135" s="68"/>
      <c r="R135" s="68"/>
      <c r="S135" s="68"/>
      <c r="T135" s="68"/>
      <c r="U135" s="68"/>
      <c r="V135" s="68"/>
      <c r="W135" s="68"/>
      <c r="X135" s="69"/>
      <c r="Y135" s="31"/>
      <c r="Z135" s="31"/>
      <c r="AA135" s="31"/>
      <c r="AB135" s="31"/>
      <c r="AC135" s="31"/>
      <c r="AD135" s="31"/>
      <c r="AE135" s="31"/>
      <c r="AT135" s="14" t="s">
        <v>174</v>
      </c>
      <c r="AU135" s="14" t="s">
        <v>74</v>
      </c>
    </row>
    <row r="136" spans="1:65" s="2" customFormat="1" ht="14.45" customHeight="1">
      <c r="A136" s="31"/>
      <c r="B136" s="32"/>
      <c r="C136" s="213" t="s">
        <v>186</v>
      </c>
      <c r="D136" s="213" t="s">
        <v>199</v>
      </c>
      <c r="E136" s="214" t="s">
        <v>546</v>
      </c>
      <c r="F136" s="215" t="s">
        <v>547</v>
      </c>
      <c r="G136" s="216" t="s">
        <v>538</v>
      </c>
      <c r="H136" s="217">
        <v>15</v>
      </c>
      <c r="I136" s="218"/>
      <c r="J136" s="219"/>
      <c r="K136" s="220">
        <f>ROUND(P136*H136,2)</f>
        <v>0</v>
      </c>
      <c r="L136" s="219"/>
      <c r="M136" s="221"/>
      <c r="N136" s="222" t="s">
        <v>1</v>
      </c>
      <c r="O136" s="202" t="s">
        <v>37</v>
      </c>
      <c r="P136" s="203">
        <f>I136+J136</f>
        <v>0</v>
      </c>
      <c r="Q136" s="203">
        <f>ROUND(I136*H136,2)</f>
        <v>0</v>
      </c>
      <c r="R136" s="203">
        <f>ROUND(J136*H136,2)</f>
        <v>0</v>
      </c>
      <c r="S136" s="68"/>
      <c r="T136" s="204">
        <f>S136*H136</f>
        <v>0</v>
      </c>
      <c r="U136" s="204">
        <v>0.108</v>
      </c>
      <c r="V136" s="204">
        <f>U136*H136</f>
        <v>1.6199999999999999</v>
      </c>
      <c r="W136" s="204">
        <v>0</v>
      </c>
      <c r="X136" s="205">
        <f>W136*H136</f>
        <v>0</v>
      </c>
      <c r="Y136" s="31"/>
      <c r="Z136" s="31"/>
      <c r="AA136" s="31"/>
      <c r="AB136" s="31"/>
      <c r="AC136" s="31"/>
      <c r="AD136" s="31"/>
      <c r="AE136" s="31"/>
      <c r="AR136" s="206" t="s">
        <v>83</v>
      </c>
      <c r="AT136" s="206" t="s">
        <v>199</v>
      </c>
      <c r="AU136" s="206" t="s">
        <v>74</v>
      </c>
      <c r="AY136" s="14" t="s">
        <v>167</v>
      </c>
      <c r="BE136" s="207">
        <f>IF(O136="základní",K136,0)</f>
        <v>0</v>
      </c>
      <c r="BF136" s="207">
        <f>IF(O136="snížená",K136,0)</f>
        <v>0</v>
      </c>
      <c r="BG136" s="207">
        <f>IF(O136="zákl. přenesená",K136,0)</f>
        <v>0</v>
      </c>
      <c r="BH136" s="207">
        <f>IF(O136="sníž. přenesená",K136,0)</f>
        <v>0</v>
      </c>
      <c r="BI136" s="207">
        <f>IF(O136="nulová",K136,0)</f>
        <v>0</v>
      </c>
      <c r="BJ136" s="14" t="s">
        <v>81</v>
      </c>
      <c r="BK136" s="207">
        <f>ROUND(P136*H136,2)</f>
        <v>0</v>
      </c>
      <c r="BL136" s="14" t="s">
        <v>81</v>
      </c>
      <c r="BM136" s="206" t="s">
        <v>1087</v>
      </c>
    </row>
    <row r="137" spans="1:65" s="2" customFormat="1" ht="11.25">
      <c r="A137" s="31"/>
      <c r="B137" s="32"/>
      <c r="C137" s="33"/>
      <c r="D137" s="208" t="s">
        <v>174</v>
      </c>
      <c r="E137" s="33"/>
      <c r="F137" s="209" t="s">
        <v>547</v>
      </c>
      <c r="G137" s="33"/>
      <c r="H137" s="33"/>
      <c r="I137" s="210"/>
      <c r="J137" s="210"/>
      <c r="K137" s="33"/>
      <c r="L137" s="33"/>
      <c r="M137" s="36"/>
      <c r="N137" s="211"/>
      <c r="O137" s="212"/>
      <c r="P137" s="68"/>
      <c r="Q137" s="68"/>
      <c r="R137" s="68"/>
      <c r="S137" s="68"/>
      <c r="T137" s="68"/>
      <c r="U137" s="68"/>
      <c r="V137" s="68"/>
      <c r="W137" s="68"/>
      <c r="X137" s="69"/>
      <c r="Y137" s="31"/>
      <c r="Z137" s="31"/>
      <c r="AA137" s="31"/>
      <c r="AB137" s="31"/>
      <c r="AC137" s="31"/>
      <c r="AD137" s="31"/>
      <c r="AE137" s="31"/>
      <c r="AT137" s="14" t="s">
        <v>174</v>
      </c>
      <c r="AU137" s="14" t="s">
        <v>74</v>
      </c>
    </row>
    <row r="138" spans="1:65" s="12" customFormat="1" ht="25.9" customHeight="1">
      <c r="B138" s="176"/>
      <c r="C138" s="177"/>
      <c r="D138" s="178" t="s">
        <v>73</v>
      </c>
      <c r="E138" s="179" t="s">
        <v>165</v>
      </c>
      <c r="F138" s="179" t="s">
        <v>166</v>
      </c>
      <c r="G138" s="177"/>
      <c r="H138" s="177"/>
      <c r="I138" s="180"/>
      <c r="J138" s="180"/>
      <c r="K138" s="181">
        <f>BK138</f>
        <v>0</v>
      </c>
      <c r="L138" s="177"/>
      <c r="M138" s="182"/>
      <c r="N138" s="183"/>
      <c r="O138" s="184"/>
      <c r="P138" s="184"/>
      <c r="Q138" s="185">
        <f>Q139+Q146+Q153+Q157</f>
        <v>0</v>
      </c>
      <c r="R138" s="185">
        <f>R139+R146+R153+R157</f>
        <v>0</v>
      </c>
      <c r="S138" s="184"/>
      <c r="T138" s="186">
        <f>T139+T146+T153+T157</f>
        <v>0</v>
      </c>
      <c r="U138" s="184"/>
      <c r="V138" s="186">
        <f>V139+V146+V153+V157</f>
        <v>11.1032218</v>
      </c>
      <c r="W138" s="184"/>
      <c r="X138" s="187">
        <f>X139+X146+X153+X157</f>
        <v>0</v>
      </c>
      <c r="AR138" s="188" t="s">
        <v>81</v>
      </c>
      <c r="AT138" s="189" t="s">
        <v>73</v>
      </c>
      <c r="AU138" s="189" t="s">
        <v>74</v>
      </c>
      <c r="AY138" s="188" t="s">
        <v>167</v>
      </c>
      <c r="BK138" s="190">
        <f>BK139+BK146+BK153+BK157</f>
        <v>0</v>
      </c>
    </row>
    <row r="139" spans="1:65" s="12" customFormat="1" ht="22.9" customHeight="1">
      <c r="B139" s="176"/>
      <c r="C139" s="177"/>
      <c r="D139" s="178" t="s">
        <v>73</v>
      </c>
      <c r="E139" s="191" t="s">
        <v>81</v>
      </c>
      <c r="F139" s="191" t="s">
        <v>168</v>
      </c>
      <c r="G139" s="177"/>
      <c r="H139" s="177"/>
      <c r="I139" s="180"/>
      <c r="J139" s="180"/>
      <c r="K139" s="192">
        <f>BK139</f>
        <v>0</v>
      </c>
      <c r="L139" s="177"/>
      <c r="M139" s="182"/>
      <c r="N139" s="183"/>
      <c r="O139" s="184"/>
      <c r="P139" s="184"/>
      <c r="Q139" s="185">
        <f>SUM(Q140:Q145)</f>
        <v>0</v>
      </c>
      <c r="R139" s="185">
        <f>SUM(R140:R145)</f>
        <v>0</v>
      </c>
      <c r="S139" s="184"/>
      <c r="T139" s="186">
        <f>SUM(T140:T145)</f>
        <v>0</v>
      </c>
      <c r="U139" s="184"/>
      <c r="V139" s="186">
        <f>SUM(V140:V145)</f>
        <v>1.89E-2</v>
      </c>
      <c r="W139" s="184"/>
      <c r="X139" s="187">
        <f>SUM(X140:X145)</f>
        <v>0</v>
      </c>
      <c r="AR139" s="188" t="s">
        <v>81</v>
      </c>
      <c r="AT139" s="189" t="s">
        <v>73</v>
      </c>
      <c r="AU139" s="189" t="s">
        <v>81</v>
      </c>
      <c r="AY139" s="188" t="s">
        <v>167</v>
      </c>
      <c r="BK139" s="190">
        <f>SUM(BK140:BK145)</f>
        <v>0</v>
      </c>
    </row>
    <row r="140" spans="1:65" s="2" customFormat="1" ht="37.9" customHeight="1">
      <c r="A140" s="31"/>
      <c r="B140" s="32"/>
      <c r="C140" s="193" t="s">
        <v>190</v>
      </c>
      <c r="D140" s="193" t="s">
        <v>169</v>
      </c>
      <c r="E140" s="194" t="s">
        <v>549</v>
      </c>
      <c r="F140" s="195" t="s">
        <v>550</v>
      </c>
      <c r="G140" s="196" t="s">
        <v>172</v>
      </c>
      <c r="H140" s="197">
        <v>7</v>
      </c>
      <c r="I140" s="198"/>
      <c r="J140" s="198"/>
      <c r="K140" s="199">
        <f>ROUND(P140*H140,2)</f>
        <v>0</v>
      </c>
      <c r="L140" s="200"/>
      <c r="M140" s="36"/>
      <c r="N140" s="201" t="s">
        <v>1</v>
      </c>
      <c r="O140" s="202" t="s">
        <v>37</v>
      </c>
      <c r="P140" s="203">
        <f>I140+J140</f>
        <v>0</v>
      </c>
      <c r="Q140" s="203">
        <f>ROUND(I140*H140,2)</f>
        <v>0</v>
      </c>
      <c r="R140" s="203">
        <f>ROUND(J140*H140,2)</f>
        <v>0</v>
      </c>
      <c r="S140" s="68"/>
      <c r="T140" s="204">
        <f>S140*H140</f>
        <v>0</v>
      </c>
      <c r="U140" s="204">
        <v>2.7000000000000001E-3</v>
      </c>
      <c r="V140" s="204">
        <f>U140*H140</f>
        <v>1.89E-2</v>
      </c>
      <c r="W140" s="204">
        <v>0</v>
      </c>
      <c r="X140" s="205">
        <f>W140*H140</f>
        <v>0</v>
      </c>
      <c r="Y140" s="31"/>
      <c r="Z140" s="31"/>
      <c r="AA140" s="31"/>
      <c r="AB140" s="31"/>
      <c r="AC140" s="31"/>
      <c r="AD140" s="31"/>
      <c r="AE140" s="31"/>
      <c r="AR140" s="206" t="s">
        <v>81</v>
      </c>
      <c r="AT140" s="206" t="s">
        <v>169</v>
      </c>
      <c r="AU140" s="206" t="s">
        <v>83</v>
      </c>
      <c r="AY140" s="14" t="s">
        <v>167</v>
      </c>
      <c r="BE140" s="207">
        <f>IF(O140="základní",K140,0)</f>
        <v>0</v>
      </c>
      <c r="BF140" s="207">
        <f>IF(O140="snížená",K140,0)</f>
        <v>0</v>
      </c>
      <c r="BG140" s="207">
        <f>IF(O140="zákl. přenesená",K140,0)</f>
        <v>0</v>
      </c>
      <c r="BH140" s="207">
        <f>IF(O140="sníž. přenesená",K140,0)</f>
        <v>0</v>
      </c>
      <c r="BI140" s="207">
        <f>IF(O140="nulová",K140,0)</f>
        <v>0</v>
      </c>
      <c r="BJ140" s="14" t="s">
        <v>81</v>
      </c>
      <c r="BK140" s="207">
        <f>ROUND(P140*H140,2)</f>
        <v>0</v>
      </c>
      <c r="BL140" s="14" t="s">
        <v>81</v>
      </c>
      <c r="BM140" s="206" t="s">
        <v>1088</v>
      </c>
    </row>
    <row r="141" spans="1:65" s="2" customFormat="1" ht="29.25">
      <c r="A141" s="31"/>
      <c r="B141" s="32"/>
      <c r="C141" s="33"/>
      <c r="D141" s="208" t="s">
        <v>174</v>
      </c>
      <c r="E141" s="33"/>
      <c r="F141" s="209" t="s">
        <v>552</v>
      </c>
      <c r="G141" s="33"/>
      <c r="H141" s="33"/>
      <c r="I141" s="210"/>
      <c r="J141" s="210"/>
      <c r="K141" s="33"/>
      <c r="L141" s="33"/>
      <c r="M141" s="36"/>
      <c r="N141" s="211"/>
      <c r="O141" s="212"/>
      <c r="P141" s="68"/>
      <c r="Q141" s="68"/>
      <c r="R141" s="68"/>
      <c r="S141" s="68"/>
      <c r="T141" s="68"/>
      <c r="U141" s="68"/>
      <c r="V141" s="68"/>
      <c r="W141" s="68"/>
      <c r="X141" s="69"/>
      <c r="Y141" s="31"/>
      <c r="Z141" s="31"/>
      <c r="AA141" s="31"/>
      <c r="AB141" s="31"/>
      <c r="AC141" s="31"/>
      <c r="AD141" s="31"/>
      <c r="AE141" s="31"/>
      <c r="AT141" s="14" t="s">
        <v>174</v>
      </c>
      <c r="AU141" s="14" t="s">
        <v>83</v>
      </c>
    </row>
    <row r="142" spans="1:65" s="2" customFormat="1" ht="146.25">
      <c r="A142" s="31"/>
      <c r="B142" s="32"/>
      <c r="C142" s="33"/>
      <c r="D142" s="208" t="s">
        <v>512</v>
      </c>
      <c r="E142" s="33"/>
      <c r="F142" s="223" t="s">
        <v>1089</v>
      </c>
      <c r="G142" s="33"/>
      <c r="H142" s="33"/>
      <c r="I142" s="210"/>
      <c r="J142" s="210"/>
      <c r="K142" s="33"/>
      <c r="L142" s="33"/>
      <c r="M142" s="36"/>
      <c r="N142" s="211"/>
      <c r="O142" s="212"/>
      <c r="P142" s="68"/>
      <c r="Q142" s="68"/>
      <c r="R142" s="68"/>
      <c r="S142" s="68"/>
      <c r="T142" s="68"/>
      <c r="U142" s="68"/>
      <c r="V142" s="68"/>
      <c r="W142" s="68"/>
      <c r="X142" s="69"/>
      <c r="Y142" s="31"/>
      <c r="Z142" s="31"/>
      <c r="AA142" s="31"/>
      <c r="AB142" s="31"/>
      <c r="AC142" s="31"/>
      <c r="AD142" s="31"/>
      <c r="AE142" s="31"/>
      <c r="AT142" s="14" t="s">
        <v>512</v>
      </c>
      <c r="AU142" s="14" t="s">
        <v>83</v>
      </c>
    </row>
    <row r="143" spans="1:65" s="2" customFormat="1" ht="24.2" customHeight="1">
      <c r="A143" s="31"/>
      <c r="B143" s="32"/>
      <c r="C143" s="193" t="s">
        <v>194</v>
      </c>
      <c r="D143" s="193" t="s">
        <v>169</v>
      </c>
      <c r="E143" s="194" t="s">
        <v>554</v>
      </c>
      <c r="F143" s="195" t="s">
        <v>555</v>
      </c>
      <c r="G143" s="196" t="s">
        <v>538</v>
      </c>
      <c r="H143" s="197">
        <v>30</v>
      </c>
      <c r="I143" s="198"/>
      <c r="J143" s="198"/>
      <c r="K143" s="199">
        <f>ROUND(P143*H143,2)</f>
        <v>0</v>
      </c>
      <c r="L143" s="200"/>
      <c r="M143" s="36"/>
      <c r="N143" s="201" t="s">
        <v>1</v>
      </c>
      <c r="O143" s="202" t="s">
        <v>37</v>
      </c>
      <c r="P143" s="203">
        <f>I143+J143</f>
        <v>0</v>
      </c>
      <c r="Q143" s="203">
        <f>ROUND(I143*H143,2)</f>
        <v>0</v>
      </c>
      <c r="R143" s="203">
        <f>ROUND(J143*H143,2)</f>
        <v>0</v>
      </c>
      <c r="S143" s="68"/>
      <c r="T143" s="204">
        <f>S143*H143</f>
        <v>0</v>
      </c>
      <c r="U143" s="204">
        <v>0</v>
      </c>
      <c r="V143" s="204">
        <f>U143*H143</f>
        <v>0</v>
      </c>
      <c r="W143" s="204">
        <v>0</v>
      </c>
      <c r="X143" s="205">
        <f>W143*H143</f>
        <v>0</v>
      </c>
      <c r="Y143" s="31"/>
      <c r="Z143" s="31"/>
      <c r="AA143" s="31"/>
      <c r="AB143" s="31"/>
      <c r="AC143" s="31"/>
      <c r="AD143" s="31"/>
      <c r="AE143" s="31"/>
      <c r="AR143" s="206" t="s">
        <v>81</v>
      </c>
      <c r="AT143" s="206" t="s">
        <v>169</v>
      </c>
      <c r="AU143" s="206" t="s">
        <v>83</v>
      </c>
      <c r="AY143" s="14" t="s">
        <v>167</v>
      </c>
      <c r="BE143" s="207">
        <f>IF(O143="základní",K143,0)</f>
        <v>0</v>
      </c>
      <c r="BF143" s="207">
        <f>IF(O143="snížená",K143,0)</f>
        <v>0</v>
      </c>
      <c r="BG143" s="207">
        <f>IF(O143="zákl. přenesená",K143,0)</f>
        <v>0</v>
      </c>
      <c r="BH143" s="207">
        <f>IF(O143="sníž. přenesená",K143,0)</f>
        <v>0</v>
      </c>
      <c r="BI143" s="207">
        <f>IF(O143="nulová",K143,0)</f>
        <v>0</v>
      </c>
      <c r="BJ143" s="14" t="s">
        <v>81</v>
      </c>
      <c r="BK143" s="207">
        <f>ROUND(P143*H143,2)</f>
        <v>0</v>
      </c>
      <c r="BL143" s="14" t="s">
        <v>81</v>
      </c>
      <c r="BM143" s="206" t="s">
        <v>1090</v>
      </c>
    </row>
    <row r="144" spans="1:65" s="2" customFormat="1" ht="29.25">
      <c r="A144" s="31"/>
      <c r="B144" s="32"/>
      <c r="C144" s="33"/>
      <c r="D144" s="208" t="s">
        <v>174</v>
      </c>
      <c r="E144" s="33"/>
      <c r="F144" s="209" t="s">
        <v>557</v>
      </c>
      <c r="G144" s="33"/>
      <c r="H144" s="33"/>
      <c r="I144" s="210"/>
      <c r="J144" s="210"/>
      <c r="K144" s="33"/>
      <c r="L144" s="33"/>
      <c r="M144" s="36"/>
      <c r="N144" s="211"/>
      <c r="O144" s="212"/>
      <c r="P144" s="68"/>
      <c r="Q144" s="68"/>
      <c r="R144" s="68"/>
      <c r="S144" s="68"/>
      <c r="T144" s="68"/>
      <c r="U144" s="68"/>
      <c r="V144" s="68"/>
      <c r="W144" s="68"/>
      <c r="X144" s="69"/>
      <c r="Y144" s="31"/>
      <c r="Z144" s="31"/>
      <c r="AA144" s="31"/>
      <c r="AB144" s="31"/>
      <c r="AC144" s="31"/>
      <c r="AD144" s="31"/>
      <c r="AE144" s="31"/>
      <c r="AT144" s="14" t="s">
        <v>174</v>
      </c>
      <c r="AU144" s="14" t="s">
        <v>83</v>
      </c>
    </row>
    <row r="145" spans="1:65" s="2" customFormat="1" ht="97.5">
      <c r="A145" s="31"/>
      <c r="B145" s="32"/>
      <c r="C145" s="33"/>
      <c r="D145" s="208" t="s">
        <v>512</v>
      </c>
      <c r="E145" s="33"/>
      <c r="F145" s="223" t="s">
        <v>558</v>
      </c>
      <c r="G145" s="33"/>
      <c r="H145" s="33"/>
      <c r="I145" s="210"/>
      <c r="J145" s="210"/>
      <c r="K145" s="33"/>
      <c r="L145" s="33"/>
      <c r="M145" s="36"/>
      <c r="N145" s="211"/>
      <c r="O145" s="212"/>
      <c r="P145" s="68"/>
      <c r="Q145" s="68"/>
      <c r="R145" s="68"/>
      <c r="S145" s="68"/>
      <c r="T145" s="68"/>
      <c r="U145" s="68"/>
      <c r="V145" s="68"/>
      <c r="W145" s="68"/>
      <c r="X145" s="69"/>
      <c r="Y145" s="31"/>
      <c r="Z145" s="31"/>
      <c r="AA145" s="31"/>
      <c r="AB145" s="31"/>
      <c r="AC145" s="31"/>
      <c r="AD145" s="31"/>
      <c r="AE145" s="31"/>
      <c r="AT145" s="14" t="s">
        <v>512</v>
      </c>
      <c r="AU145" s="14" t="s">
        <v>83</v>
      </c>
    </row>
    <row r="146" spans="1:65" s="12" customFormat="1" ht="22.9" customHeight="1">
      <c r="B146" s="176"/>
      <c r="C146" s="177"/>
      <c r="D146" s="178" t="s">
        <v>73</v>
      </c>
      <c r="E146" s="191" t="s">
        <v>83</v>
      </c>
      <c r="F146" s="191" t="s">
        <v>559</v>
      </c>
      <c r="G146" s="177"/>
      <c r="H146" s="177"/>
      <c r="I146" s="180"/>
      <c r="J146" s="180"/>
      <c r="K146" s="192">
        <f>BK146</f>
        <v>0</v>
      </c>
      <c r="L146" s="177"/>
      <c r="M146" s="182"/>
      <c r="N146" s="183"/>
      <c r="O146" s="184"/>
      <c r="P146" s="184"/>
      <c r="Q146" s="185">
        <f>SUM(Q147:Q152)</f>
        <v>0</v>
      </c>
      <c r="R146" s="185">
        <f>SUM(R147:R152)</f>
        <v>0</v>
      </c>
      <c r="S146" s="184"/>
      <c r="T146" s="186">
        <f>SUM(T147:T152)</f>
        <v>0</v>
      </c>
      <c r="U146" s="184"/>
      <c r="V146" s="186">
        <f>SUM(V147:V152)</f>
        <v>7.6071917999999998</v>
      </c>
      <c r="W146" s="184"/>
      <c r="X146" s="187">
        <f>SUM(X147:X152)</f>
        <v>0</v>
      </c>
      <c r="AR146" s="188" t="s">
        <v>81</v>
      </c>
      <c r="AT146" s="189" t="s">
        <v>73</v>
      </c>
      <c r="AU146" s="189" t="s">
        <v>81</v>
      </c>
      <c r="AY146" s="188" t="s">
        <v>167</v>
      </c>
      <c r="BK146" s="190">
        <f>SUM(BK147:BK152)</f>
        <v>0</v>
      </c>
    </row>
    <row r="147" spans="1:65" s="2" customFormat="1" ht="14.45" customHeight="1">
      <c r="A147" s="31"/>
      <c r="B147" s="32"/>
      <c r="C147" s="193" t="s">
        <v>198</v>
      </c>
      <c r="D147" s="193" t="s">
        <v>169</v>
      </c>
      <c r="E147" s="194" t="s">
        <v>560</v>
      </c>
      <c r="F147" s="195" t="s">
        <v>561</v>
      </c>
      <c r="G147" s="196" t="s">
        <v>534</v>
      </c>
      <c r="H147" s="197">
        <v>1.92</v>
      </c>
      <c r="I147" s="198"/>
      <c r="J147" s="198"/>
      <c r="K147" s="199">
        <f>ROUND(P147*H147,2)</f>
        <v>0</v>
      </c>
      <c r="L147" s="200"/>
      <c r="M147" s="36"/>
      <c r="N147" s="201" t="s">
        <v>1</v>
      </c>
      <c r="O147" s="202" t="s">
        <v>37</v>
      </c>
      <c r="P147" s="203">
        <f>I147+J147</f>
        <v>0</v>
      </c>
      <c r="Q147" s="203">
        <f>ROUND(I147*H147,2)</f>
        <v>0</v>
      </c>
      <c r="R147" s="203">
        <f>ROUND(J147*H147,2)</f>
        <v>0</v>
      </c>
      <c r="S147" s="68"/>
      <c r="T147" s="204">
        <f>S147*H147</f>
        <v>0</v>
      </c>
      <c r="U147" s="204">
        <v>2.45329</v>
      </c>
      <c r="V147" s="204">
        <f>U147*H147</f>
        <v>4.7103168000000002</v>
      </c>
      <c r="W147" s="204">
        <v>0</v>
      </c>
      <c r="X147" s="205">
        <f>W147*H147</f>
        <v>0</v>
      </c>
      <c r="Y147" s="31"/>
      <c r="Z147" s="31"/>
      <c r="AA147" s="31"/>
      <c r="AB147" s="31"/>
      <c r="AC147" s="31"/>
      <c r="AD147" s="31"/>
      <c r="AE147" s="31"/>
      <c r="AR147" s="206" t="s">
        <v>81</v>
      </c>
      <c r="AT147" s="206" t="s">
        <v>169</v>
      </c>
      <c r="AU147" s="206" t="s">
        <v>83</v>
      </c>
      <c r="AY147" s="14" t="s">
        <v>167</v>
      </c>
      <c r="BE147" s="207">
        <f>IF(O147="základní",K147,0)</f>
        <v>0</v>
      </c>
      <c r="BF147" s="207">
        <f>IF(O147="snížená",K147,0)</f>
        <v>0</v>
      </c>
      <c r="BG147" s="207">
        <f>IF(O147="zákl. přenesená",K147,0)</f>
        <v>0</v>
      </c>
      <c r="BH147" s="207">
        <f>IF(O147="sníž. přenesená",K147,0)</f>
        <v>0</v>
      </c>
      <c r="BI147" s="207">
        <f>IF(O147="nulová",K147,0)</f>
        <v>0</v>
      </c>
      <c r="BJ147" s="14" t="s">
        <v>81</v>
      </c>
      <c r="BK147" s="207">
        <f>ROUND(P147*H147,2)</f>
        <v>0</v>
      </c>
      <c r="BL147" s="14" t="s">
        <v>81</v>
      </c>
      <c r="BM147" s="206" t="s">
        <v>1091</v>
      </c>
    </row>
    <row r="148" spans="1:65" s="2" customFormat="1" ht="19.5">
      <c r="A148" s="31"/>
      <c r="B148" s="32"/>
      <c r="C148" s="33"/>
      <c r="D148" s="208" t="s">
        <v>174</v>
      </c>
      <c r="E148" s="33"/>
      <c r="F148" s="209" t="s">
        <v>563</v>
      </c>
      <c r="G148" s="33"/>
      <c r="H148" s="33"/>
      <c r="I148" s="210"/>
      <c r="J148" s="210"/>
      <c r="K148" s="33"/>
      <c r="L148" s="33"/>
      <c r="M148" s="36"/>
      <c r="N148" s="211"/>
      <c r="O148" s="212"/>
      <c r="P148" s="68"/>
      <c r="Q148" s="68"/>
      <c r="R148" s="68"/>
      <c r="S148" s="68"/>
      <c r="T148" s="68"/>
      <c r="U148" s="68"/>
      <c r="V148" s="68"/>
      <c r="W148" s="68"/>
      <c r="X148" s="69"/>
      <c r="Y148" s="31"/>
      <c r="Z148" s="31"/>
      <c r="AA148" s="31"/>
      <c r="AB148" s="31"/>
      <c r="AC148" s="31"/>
      <c r="AD148" s="31"/>
      <c r="AE148" s="31"/>
      <c r="AT148" s="14" t="s">
        <v>174</v>
      </c>
      <c r="AU148" s="14" t="s">
        <v>83</v>
      </c>
    </row>
    <row r="149" spans="1:65" s="2" customFormat="1" ht="78">
      <c r="A149" s="31"/>
      <c r="B149" s="32"/>
      <c r="C149" s="33"/>
      <c r="D149" s="208" t="s">
        <v>512</v>
      </c>
      <c r="E149" s="33"/>
      <c r="F149" s="223" t="s">
        <v>564</v>
      </c>
      <c r="G149" s="33"/>
      <c r="H149" s="33"/>
      <c r="I149" s="210"/>
      <c r="J149" s="210"/>
      <c r="K149" s="33"/>
      <c r="L149" s="33"/>
      <c r="M149" s="36"/>
      <c r="N149" s="211"/>
      <c r="O149" s="212"/>
      <c r="P149" s="68"/>
      <c r="Q149" s="68"/>
      <c r="R149" s="68"/>
      <c r="S149" s="68"/>
      <c r="T149" s="68"/>
      <c r="U149" s="68"/>
      <c r="V149" s="68"/>
      <c r="W149" s="68"/>
      <c r="X149" s="69"/>
      <c r="Y149" s="31"/>
      <c r="Z149" s="31"/>
      <c r="AA149" s="31"/>
      <c r="AB149" s="31"/>
      <c r="AC149" s="31"/>
      <c r="AD149" s="31"/>
      <c r="AE149" s="31"/>
      <c r="AT149" s="14" t="s">
        <v>512</v>
      </c>
      <c r="AU149" s="14" t="s">
        <v>83</v>
      </c>
    </row>
    <row r="150" spans="1:65" s="2" customFormat="1" ht="24.2" customHeight="1">
      <c r="A150" s="31"/>
      <c r="B150" s="32"/>
      <c r="C150" s="193" t="s">
        <v>204</v>
      </c>
      <c r="D150" s="193" t="s">
        <v>169</v>
      </c>
      <c r="E150" s="194" t="s">
        <v>565</v>
      </c>
      <c r="F150" s="195" t="s">
        <v>566</v>
      </c>
      <c r="G150" s="196" t="s">
        <v>534</v>
      </c>
      <c r="H150" s="197">
        <v>1.5</v>
      </c>
      <c r="I150" s="198"/>
      <c r="J150" s="198"/>
      <c r="K150" s="199">
        <f>ROUND(P150*H150,2)</f>
        <v>0</v>
      </c>
      <c r="L150" s="200"/>
      <c r="M150" s="36"/>
      <c r="N150" s="201" t="s">
        <v>1</v>
      </c>
      <c r="O150" s="202" t="s">
        <v>37</v>
      </c>
      <c r="P150" s="203">
        <f>I150+J150</f>
        <v>0</v>
      </c>
      <c r="Q150" s="203">
        <f>ROUND(I150*H150,2)</f>
        <v>0</v>
      </c>
      <c r="R150" s="203">
        <f>ROUND(J150*H150,2)</f>
        <v>0</v>
      </c>
      <c r="S150" s="68"/>
      <c r="T150" s="204">
        <f>S150*H150</f>
        <v>0</v>
      </c>
      <c r="U150" s="204">
        <v>1.9312499999999999</v>
      </c>
      <c r="V150" s="204">
        <f>U150*H150</f>
        <v>2.8968749999999996</v>
      </c>
      <c r="W150" s="204">
        <v>0</v>
      </c>
      <c r="X150" s="205">
        <f>W150*H150</f>
        <v>0</v>
      </c>
      <c r="Y150" s="31"/>
      <c r="Z150" s="31"/>
      <c r="AA150" s="31"/>
      <c r="AB150" s="31"/>
      <c r="AC150" s="31"/>
      <c r="AD150" s="31"/>
      <c r="AE150" s="31"/>
      <c r="AR150" s="206" t="s">
        <v>81</v>
      </c>
      <c r="AT150" s="206" t="s">
        <v>169</v>
      </c>
      <c r="AU150" s="206" t="s">
        <v>83</v>
      </c>
      <c r="AY150" s="14" t="s">
        <v>167</v>
      </c>
      <c r="BE150" s="207">
        <f>IF(O150="základní",K150,0)</f>
        <v>0</v>
      </c>
      <c r="BF150" s="207">
        <f>IF(O150="snížená",K150,0)</f>
        <v>0</v>
      </c>
      <c r="BG150" s="207">
        <f>IF(O150="zákl. přenesená",K150,0)</f>
        <v>0</v>
      </c>
      <c r="BH150" s="207">
        <f>IF(O150="sníž. přenesená",K150,0)</f>
        <v>0</v>
      </c>
      <c r="BI150" s="207">
        <f>IF(O150="nulová",K150,0)</f>
        <v>0</v>
      </c>
      <c r="BJ150" s="14" t="s">
        <v>81</v>
      </c>
      <c r="BK150" s="207">
        <f>ROUND(P150*H150,2)</f>
        <v>0</v>
      </c>
      <c r="BL150" s="14" t="s">
        <v>81</v>
      </c>
      <c r="BM150" s="206" t="s">
        <v>1092</v>
      </c>
    </row>
    <row r="151" spans="1:65" s="2" customFormat="1" ht="19.5">
      <c r="A151" s="31"/>
      <c r="B151" s="32"/>
      <c r="C151" s="33"/>
      <c r="D151" s="208" t="s">
        <v>174</v>
      </c>
      <c r="E151" s="33"/>
      <c r="F151" s="209" t="s">
        <v>568</v>
      </c>
      <c r="G151" s="33"/>
      <c r="H151" s="33"/>
      <c r="I151" s="210"/>
      <c r="J151" s="210"/>
      <c r="K151" s="33"/>
      <c r="L151" s="33"/>
      <c r="M151" s="36"/>
      <c r="N151" s="211"/>
      <c r="O151" s="212"/>
      <c r="P151" s="68"/>
      <c r="Q151" s="68"/>
      <c r="R151" s="68"/>
      <c r="S151" s="68"/>
      <c r="T151" s="68"/>
      <c r="U151" s="68"/>
      <c r="V151" s="68"/>
      <c r="W151" s="68"/>
      <c r="X151" s="69"/>
      <c r="Y151" s="31"/>
      <c r="Z151" s="31"/>
      <c r="AA151" s="31"/>
      <c r="AB151" s="31"/>
      <c r="AC151" s="31"/>
      <c r="AD151" s="31"/>
      <c r="AE151" s="31"/>
      <c r="AT151" s="14" t="s">
        <v>174</v>
      </c>
      <c r="AU151" s="14" t="s">
        <v>83</v>
      </c>
    </row>
    <row r="152" spans="1:65" s="2" customFormat="1" ht="68.25">
      <c r="A152" s="31"/>
      <c r="B152" s="32"/>
      <c r="C152" s="33"/>
      <c r="D152" s="208" t="s">
        <v>512</v>
      </c>
      <c r="E152" s="33"/>
      <c r="F152" s="223" t="s">
        <v>569</v>
      </c>
      <c r="G152" s="33"/>
      <c r="H152" s="33"/>
      <c r="I152" s="210"/>
      <c r="J152" s="210"/>
      <c r="K152" s="33"/>
      <c r="L152" s="33"/>
      <c r="M152" s="36"/>
      <c r="N152" s="211"/>
      <c r="O152" s="212"/>
      <c r="P152" s="68"/>
      <c r="Q152" s="68"/>
      <c r="R152" s="68"/>
      <c r="S152" s="68"/>
      <c r="T152" s="68"/>
      <c r="U152" s="68"/>
      <c r="V152" s="68"/>
      <c r="W152" s="68"/>
      <c r="X152" s="69"/>
      <c r="Y152" s="31"/>
      <c r="Z152" s="31"/>
      <c r="AA152" s="31"/>
      <c r="AB152" s="31"/>
      <c r="AC152" s="31"/>
      <c r="AD152" s="31"/>
      <c r="AE152" s="31"/>
      <c r="AT152" s="14" t="s">
        <v>512</v>
      </c>
      <c r="AU152" s="14" t="s">
        <v>83</v>
      </c>
    </row>
    <row r="153" spans="1:65" s="12" customFormat="1" ht="22.9" customHeight="1">
      <c r="B153" s="176"/>
      <c r="C153" s="177"/>
      <c r="D153" s="178" t="s">
        <v>73</v>
      </c>
      <c r="E153" s="191" t="s">
        <v>186</v>
      </c>
      <c r="F153" s="191" t="s">
        <v>570</v>
      </c>
      <c r="G153" s="177"/>
      <c r="H153" s="177"/>
      <c r="I153" s="180"/>
      <c r="J153" s="180"/>
      <c r="K153" s="192">
        <f>BK153</f>
        <v>0</v>
      </c>
      <c r="L153" s="177"/>
      <c r="M153" s="182"/>
      <c r="N153" s="183"/>
      <c r="O153" s="184"/>
      <c r="P153" s="184"/>
      <c r="Q153" s="185">
        <f>SUM(Q154:Q156)</f>
        <v>0</v>
      </c>
      <c r="R153" s="185">
        <f>SUM(R154:R156)</f>
        <v>0</v>
      </c>
      <c r="S153" s="184"/>
      <c r="T153" s="186">
        <f>SUM(T154:T156)</f>
        <v>0</v>
      </c>
      <c r="U153" s="184"/>
      <c r="V153" s="186">
        <f>SUM(V154:V156)</f>
        <v>1.5150000000000001</v>
      </c>
      <c r="W153" s="184"/>
      <c r="X153" s="187">
        <f>SUM(X154:X156)</f>
        <v>0</v>
      </c>
      <c r="AR153" s="188" t="s">
        <v>81</v>
      </c>
      <c r="AT153" s="189" t="s">
        <v>73</v>
      </c>
      <c r="AU153" s="189" t="s">
        <v>81</v>
      </c>
      <c r="AY153" s="188" t="s">
        <v>167</v>
      </c>
      <c r="BK153" s="190">
        <f>SUM(BK154:BK156)</f>
        <v>0</v>
      </c>
    </row>
    <row r="154" spans="1:65" s="2" customFormat="1" ht="24.2" customHeight="1">
      <c r="A154" s="31"/>
      <c r="B154" s="32"/>
      <c r="C154" s="193" t="s">
        <v>210</v>
      </c>
      <c r="D154" s="193" t="s">
        <v>169</v>
      </c>
      <c r="E154" s="194" t="s">
        <v>571</v>
      </c>
      <c r="F154" s="195" t="s">
        <v>572</v>
      </c>
      <c r="G154" s="196" t="s">
        <v>538</v>
      </c>
      <c r="H154" s="197">
        <v>15</v>
      </c>
      <c r="I154" s="198"/>
      <c r="J154" s="198"/>
      <c r="K154" s="199">
        <f>ROUND(P154*H154,2)</f>
        <v>0</v>
      </c>
      <c r="L154" s="200"/>
      <c r="M154" s="36"/>
      <c r="N154" s="201" t="s">
        <v>1</v>
      </c>
      <c r="O154" s="202" t="s">
        <v>37</v>
      </c>
      <c r="P154" s="203">
        <f>I154+J154</f>
        <v>0</v>
      </c>
      <c r="Q154" s="203">
        <f>ROUND(I154*H154,2)</f>
        <v>0</v>
      </c>
      <c r="R154" s="203">
        <f>ROUND(J154*H154,2)</f>
        <v>0</v>
      </c>
      <c r="S154" s="68"/>
      <c r="T154" s="204">
        <f>S154*H154</f>
        <v>0</v>
      </c>
      <c r="U154" s="204">
        <v>0.10100000000000001</v>
      </c>
      <c r="V154" s="204">
        <f>U154*H154</f>
        <v>1.5150000000000001</v>
      </c>
      <c r="W154" s="204">
        <v>0</v>
      </c>
      <c r="X154" s="205">
        <f>W154*H154</f>
        <v>0</v>
      </c>
      <c r="Y154" s="31"/>
      <c r="Z154" s="31"/>
      <c r="AA154" s="31"/>
      <c r="AB154" s="31"/>
      <c r="AC154" s="31"/>
      <c r="AD154" s="31"/>
      <c r="AE154" s="31"/>
      <c r="AR154" s="206" t="s">
        <v>81</v>
      </c>
      <c r="AT154" s="206" t="s">
        <v>169</v>
      </c>
      <c r="AU154" s="206" t="s">
        <v>83</v>
      </c>
      <c r="AY154" s="14" t="s">
        <v>167</v>
      </c>
      <c r="BE154" s="207">
        <f>IF(O154="základní",K154,0)</f>
        <v>0</v>
      </c>
      <c r="BF154" s="207">
        <f>IF(O154="snížená",K154,0)</f>
        <v>0</v>
      </c>
      <c r="BG154" s="207">
        <f>IF(O154="zákl. přenesená",K154,0)</f>
        <v>0</v>
      </c>
      <c r="BH154" s="207">
        <f>IF(O154="sníž. přenesená",K154,0)</f>
        <v>0</v>
      </c>
      <c r="BI154" s="207">
        <f>IF(O154="nulová",K154,0)</f>
        <v>0</v>
      </c>
      <c r="BJ154" s="14" t="s">
        <v>81</v>
      </c>
      <c r="BK154" s="207">
        <f>ROUND(P154*H154,2)</f>
        <v>0</v>
      </c>
      <c r="BL154" s="14" t="s">
        <v>81</v>
      </c>
      <c r="BM154" s="206" t="s">
        <v>1093</v>
      </c>
    </row>
    <row r="155" spans="1:65" s="2" customFormat="1" ht="48.75">
      <c r="A155" s="31"/>
      <c r="B155" s="32"/>
      <c r="C155" s="33"/>
      <c r="D155" s="208" t="s">
        <v>174</v>
      </c>
      <c r="E155" s="33"/>
      <c r="F155" s="209" t="s">
        <v>574</v>
      </c>
      <c r="G155" s="33"/>
      <c r="H155" s="33"/>
      <c r="I155" s="210"/>
      <c r="J155" s="210"/>
      <c r="K155" s="33"/>
      <c r="L155" s="33"/>
      <c r="M155" s="36"/>
      <c r="N155" s="211"/>
      <c r="O155" s="212"/>
      <c r="P155" s="68"/>
      <c r="Q155" s="68"/>
      <c r="R155" s="68"/>
      <c r="S155" s="68"/>
      <c r="T155" s="68"/>
      <c r="U155" s="68"/>
      <c r="V155" s="68"/>
      <c r="W155" s="68"/>
      <c r="X155" s="69"/>
      <c r="Y155" s="31"/>
      <c r="Z155" s="31"/>
      <c r="AA155" s="31"/>
      <c r="AB155" s="31"/>
      <c r="AC155" s="31"/>
      <c r="AD155" s="31"/>
      <c r="AE155" s="31"/>
      <c r="AT155" s="14" t="s">
        <v>174</v>
      </c>
      <c r="AU155" s="14" t="s">
        <v>83</v>
      </c>
    </row>
    <row r="156" spans="1:65" s="2" customFormat="1" ht="78">
      <c r="A156" s="31"/>
      <c r="B156" s="32"/>
      <c r="C156" s="33"/>
      <c r="D156" s="208" t="s">
        <v>512</v>
      </c>
      <c r="E156" s="33"/>
      <c r="F156" s="223" t="s">
        <v>575</v>
      </c>
      <c r="G156" s="33"/>
      <c r="H156" s="33"/>
      <c r="I156" s="210"/>
      <c r="J156" s="210"/>
      <c r="K156" s="33"/>
      <c r="L156" s="33"/>
      <c r="M156" s="36"/>
      <c r="N156" s="211"/>
      <c r="O156" s="212"/>
      <c r="P156" s="68"/>
      <c r="Q156" s="68"/>
      <c r="R156" s="68"/>
      <c r="S156" s="68"/>
      <c r="T156" s="68"/>
      <c r="U156" s="68"/>
      <c r="V156" s="68"/>
      <c r="W156" s="68"/>
      <c r="X156" s="69"/>
      <c r="Y156" s="31"/>
      <c r="Z156" s="31"/>
      <c r="AA156" s="31"/>
      <c r="AB156" s="31"/>
      <c r="AC156" s="31"/>
      <c r="AD156" s="31"/>
      <c r="AE156" s="31"/>
      <c r="AT156" s="14" t="s">
        <v>512</v>
      </c>
      <c r="AU156" s="14" t="s">
        <v>83</v>
      </c>
    </row>
    <row r="157" spans="1:65" s="12" customFormat="1" ht="22.9" customHeight="1">
      <c r="B157" s="176"/>
      <c r="C157" s="177"/>
      <c r="D157" s="178" t="s">
        <v>73</v>
      </c>
      <c r="E157" s="191" t="s">
        <v>204</v>
      </c>
      <c r="F157" s="191" t="s">
        <v>576</v>
      </c>
      <c r="G157" s="177"/>
      <c r="H157" s="177"/>
      <c r="I157" s="180"/>
      <c r="J157" s="180"/>
      <c r="K157" s="192">
        <f>BK157</f>
        <v>0</v>
      </c>
      <c r="L157" s="177"/>
      <c r="M157" s="182"/>
      <c r="N157" s="183"/>
      <c r="O157" s="184"/>
      <c r="P157" s="184"/>
      <c r="Q157" s="185">
        <f>SUM(Q158:Q160)</f>
        <v>0</v>
      </c>
      <c r="R157" s="185">
        <f>SUM(R158:R160)</f>
        <v>0</v>
      </c>
      <c r="S157" s="184"/>
      <c r="T157" s="186">
        <f>SUM(T158:T160)</f>
        <v>0</v>
      </c>
      <c r="U157" s="184"/>
      <c r="V157" s="186">
        <f>SUM(V158:V160)</f>
        <v>1.9621299999999999</v>
      </c>
      <c r="W157" s="184"/>
      <c r="X157" s="187">
        <f>SUM(X158:X160)</f>
        <v>0</v>
      </c>
      <c r="AR157" s="188" t="s">
        <v>81</v>
      </c>
      <c r="AT157" s="189" t="s">
        <v>73</v>
      </c>
      <c r="AU157" s="189" t="s">
        <v>81</v>
      </c>
      <c r="AY157" s="188" t="s">
        <v>167</v>
      </c>
      <c r="BK157" s="190">
        <f>SUM(BK158:BK160)</f>
        <v>0</v>
      </c>
    </row>
    <row r="158" spans="1:65" s="2" customFormat="1" ht="24.2" customHeight="1">
      <c r="A158" s="31"/>
      <c r="B158" s="32"/>
      <c r="C158" s="193" t="s">
        <v>215</v>
      </c>
      <c r="D158" s="193" t="s">
        <v>169</v>
      </c>
      <c r="E158" s="194" t="s">
        <v>577</v>
      </c>
      <c r="F158" s="195" t="s">
        <v>578</v>
      </c>
      <c r="G158" s="196" t="s">
        <v>172</v>
      </c>
      <c r="H158" s="197">
        <v>23</v>
      </c>
      <c r="I158" s="198"/>
      <c r="J158" s="198"/>
      <c r="K158" s="199">
        <f>ROUND(P158*H158,2)</f>
        <v>0</v>
      </c>
      <c r="L158" s="200"/>
      <c r="M158" s="36"/>
      <c r="N158" s="201" t="s">
        <v>1</v>
      </c>
      <c r="O158" s="202" t="s">
        <v>37</v>
      </c>
      <c r="P158" s="203">
        <f>I158+J158</f>
        <v>0</v>
      </c>
      <c r="Q158" s="203">
        <f>ROUND(I158*H158,2)</f>
        <v>0</v>
      </c>
      <c r="R158" s="203">
        <f>ROUND(J158*H158,2)</f>
        <v>0</v>
      </c>
      <c r="S158" s="68"/>
      <c r="T158" s="204">
        <f>S158*H158</f>
        <v>0</v>
      </c>
      <c r="U158" s="204">
        <v>8.5309999999999997E-2</v>
      </c>
      <c r="V158" s="204">
        <f>U158*H158</f>
        <v>1.9621299999999999</v>
      </c>
      <c r="W158" s="204">
        <v>0</v>
      </c>
      <c r="X158" s="205">
        <f>W158*H158</f>
        <v>0</v>
      </c>
      <c r="Y158" s="31"/>
      <c r="Z158" s="31"/>
      <c r="AA158" s="31"/>
      <c r="AB158" s="31"/>
      <c r="AC158" s="31"/>
      <c r="AD158" s="31"/>
      <c r="AE158" s="31"/>
      <c r="AR158" s="206" t="s">
        <v>81</v>
      </c>
      <c r="AT158" s="206" t="s">
        <v>169</v>
      </c>
      <c r="AU158" s="206" t="s">
        <v>83</v>
      </c>
      <c r="AY158" s="14" t="s">
        <v>167</v>
      </c>
      <c r="BE158" s="207">
        <f>IF(O158="základní",K158,0)</f>
        <v>0</v>
      </c>
      <c r="BF158" s="207">
        <f>IF(O158="snížená",K158,0)</f>
        <v>0</v>
      </c>
      <c r="BG158" s="207">
        <f>IF(O158="zákl. přenesená",K158,0)</f>
        <v>0</v>
      </c>
      <c r="BH158" s="207">
        <f>IF(O158="sníž. přenesená",K158,0)</f>
        <v>0</v>
      </c>
      <c r="BI158" s="207">
        <f>IF(O158="nulová",K158,0)</f>
        <v>0</v>
      </c>
      <c r="BJ158" s="14" t="s">
        <v>81</v>
      </c>
      <c r="BK158" s="207">
        <f>ROUND(P158*H158,2)</f>
        <v>0</v>
      </c>
      <c r="BL158" s="14" t="s">
        <v>81</v>
      </c>
      <c r="BM158" s="206" t="s">
        <v>1094</v>
      </c>
    </row>
    <row r="159" spans="1:65" s="2" customFormat="1" ht="19.5">
      <c r="A159" s="31"/>
      <c r="B159" s="32"/>
      <c r="C159" s="33"/>
      <c r="D159" s="208" t="s">
        <v>174</v>
      </c>
      <c r="E159" s="33"/>
      <c r="F159" s="209" t="s">
        <v>580</v>
      </c>
      <c r="G159" s="33"/>
      <c r="H159" s="33"/>
      <c r="I159" s="210"/>
      <c r="J159" s="210"/>
      <c r="K159" s="33"/>
      <c r="L159" s="33"/>
      <c r="M159" s="36"/>
      <c r="N159" s="211"/>
      <c r="O159" s="212"/>
      <c r="P159" s="68"/>
      <c r="Q159" s="68"/>
      <c r="R159" s="68"/>
      <c r="S159" s="68"/>
      <c r="T159" s="68"/>
      <c r="U159" s="68"/>
      <c r="V159" s="68"/>
      <c r="W159" s="68"/>
      <c r="X159" s="69"/>
      <c r="Y159" s="31"/>
      <c r="Z159" s="31"/>
      <c r="AA159" s="31"/>
      <c r="AB159" s="31"/>
      <c r="AC159" s="31"/>
      <c r="AD159" s="31"/>
      <c r="AE159" s="31"/>
      <c r="AT159" s="14" t="s">
        <v>174</v>
      </c>
      <c r="AU159" s="14" t="s">
        <v>83</v>
      </c>
    </row>
    <row r="160" spans="1:65" s="2" customFormat="1" ht="68.25">
      <c r="A160" s="31"/>
      <c r="B160" s="32"/>
      <c r="C160" s="33"/>
      <c r="D160" s="208" t="s">
        <v>512</v>
      </c>
      <c r="E160" s="33"/>
      <c r="F160" s="223" t="s">
        <v>581</v>
      </c>
      <c r="G160" s="33"/>
      <c r="H160" s="33"/>
      <c r="I160" s="210"/>
      <c r="J160" s="210"/>
      <c r="K160" s="33"/>
      <c r="L160" s="33"/>
      <c r="M160" s="36"/>
      <c r="N160" s="211"/>
      <c r="O160" s="212"/>
      <c r="P160" s="68"/>
      <c r="Q160" s="68"/>
      <c r="R160" s="68"/>
      <c r="S160" s="68"/>
      <c r="T160" s="68"/>
      <c r="U160" s="68"/>
      <c r="V160" s="68"/>
      <c r="W160" s="68"/>
      <c r="X160" s="69"/>
      <c r="Y160" s="31"/>
      <c r="Z160" s="31"/>
      <c r="AA160" s="31"/>
      <c r="AB160" s="31"/>
      <c r="AC160" s="31"/>
      <c r="AD160" s="31"/>
      <c r="AE160" s="31"/>
      <c r="AT160" s="14" t="s">
        <v>512</v>
      </c>
      <c r="AU160" s="14" t="s">
        <v>83</v>
      </c>
    </row>
    <row r="161" spans="1:65" s="12" customFormat="1" ht="25.9" customHeight="1">
      <c r="B161" s="176"/>
      <c r="C161" s="177"/>
      <c r="D161" s="178" t="s">
        <v>73</v>
      </c>
      <c r="E161" s="179" t="s">
        <v>199</v>
      </c>
      <c r="F161" s="179" t="s">
        <v>582</v>
      </c>
      <c r="G161" s="177"/>
      <c r="H161" s="177"/>
      <c r="I161" s="180"/>
      <c r="J161" s="180"/>
      <c r="K161" s="181">
        <f>BK161</f>
        <v>0</v>
      </c>
      <c r="L161" s="177"/>
      <c r="M161" s="182"/>
      <c r="N161" s="183"/>
      <c r="O161" s="184"/>
      <c r="P161" s="184"/>
      <c r="Q161" s="185">
        <f>Q162</f>
        <v>0</v>
      </c>
      <c r="R161" s="185">
        <f>R162</f>
        <v>0</v>
      </c>
      <c r="S161" s="184"/>
      <c r="T161" s="186">
        <f>T162</f>
        <v>0</v>
      </c>
      <c r="U161" s="184"/>
      <c r="V161" s="186">
        <f>V162</f>
        <v>0</v>
      </c>
      <c r="W161" s="184"/>
      <c r="X161" s="187">
        <f>X162</f>
        <v>0</v>
      </c>
      <c r="AR161" s="188" t="s">
        <v>178</v>
      </c>
      <c r="AT161" s="189" t="s">
        <v>73</v>
      </c>
      <c r="AU161" s="189" t="s">
        <v>74</v>
      </c>
      <c r="AY161" s="188" t="s">
        <v>167</v>
      </c>
      <c r="BK161" s="190">
        <f>BK162</f>
        <v>0</v>
      </c>
    </row>
    <row r="162" spans="1:65" s="12" customFormat="1" ht="22.9" customHeight="1">
      <c r="B162" s="176"/>
      <c r="C162" s="177"/>
      <c r="D162" s="178" t="s">
        <v>73</v>
      </c>
      <c r="E162" s="191" t="s">
        <v>583</v>
      </c>
      <c r="F162" s="191" t="s">
        <v>584</v>
      </c>
      <c r="G162" s="177"/>
      <c r="H162" s="177"/>
      <c r="I162" s="180"/>
      <c r="J162" s="180"/>
      <c r="K162" s="192">
        <f>BK162</f>
        <v>0</v>
      </c>
      <c r="L162" s="177"/>
      <c r="M162" s="182"/>
      <c r="N162" s="183"/>
      <c r="O162" s="184"/>
      <c r="P162" s="184"/>
      <c r="Q162" s="185">
        <f>SUM(Q163:Q165)</f>
        <v>0</v>
      </c>
      <c r="R162" s="185">
        <f>SUM(R163:R165)</f>
        <v>0</v>
      </c>
      <c r="S162" s="184"/>
      <c r="T162" s="186">
        <f>SUM(T163:T165)</f>
        <v>0</v>
      </c>
      <c r="U162" s="184"/>
      <c r="V162" s="186">
        <f>SUM(V163:V165)</f>
        <v>0</v>
      </c>
      <c r="W162" s="184"/>
      <c r="X162" s="187">
        <f>SUM(X163:X165)</f>
        <v>0</v>
      </c>
      <c r="AR162" s="188" t="s">
        <v>178</v>
      </c>
      <c r="AT162" s="189" t="s">
        <v>73</v>
      </c>
      <c r="AU162" s="189" t="s">
        <v>81</v>
      </c>
      <c r="AY162" s="188" t="s">
        <v>167</v>
      </c>
      <c r="BK162" s="190">
        <f>SUM(BK163:BK165)</f>
        <v>0</v>
      </c>
    </row>
    <row r="163" spans="1:65" s="2" customFormat="1" ht="24.2" customHeight="1">
      <c r="A163" s="31"/>
      <c r="B163" s="32"/>
      <c r="C163" s="193" t="s">
        <v>220</v>
      </c>
      <c r="D163" s="193" t="s">
        <v>169</v>
      </c>
      <c r="E163" s="194" t="s">
        <v>585</v>
      </c>
      <c r="F163" s="195" t="s">
        <v>586</v>
      </c>
      <c r="G163" s="196" t="s">
        <v>534</v>
      </c>
      <c r="H163" s="197">
        <v>6</v>
      </c>
      <c r="I163" s="198"/>
      <c r="J163" s="198"/>
      <c r="K163" s="199">
        <f>ROUND(P163*H163,2)</f>
        <v>0</v>
      </c>
      <c r="L163" s="200"/>
      <c r="M163" s="36"/>
      <c r="N163" s="201" t="s">
        <v>1</v>
      </c>
      <c r="O163" s="202" t="s">
        <v>37</v>
      </c>
      <c r="P163" s="203">
        <f>I163+J163</f>
        <v>0</v>
      </c>
      <c r="Q163" s="203">
        <f>ROUND(I163*H163,2)</f>
        <v>0</v>
      </c>
      <c r="R163" s="203">
        <f>ROUND(J163*H163,2)</f>
        <v>0</v>
      </c>
      <c r="S163" s="68"/>
      <c r="T163" s="204">
        <f>S163*H163</f>
        <v>0</v>
      </c>
      <c r="U163" s="204">
        <v>0</v>
      </c>
      <c r="V163" s="204">
        <f>U163*H163</f>
        <v>0</v>
      </c>
      <c r="W163" s="204">
        <v>0</v>
      </c>
      <c r="X163" s="205">
        <f>W163*H163</f>
        <v>0</v>
      </c>
      <c r="Y163" s="31"/>
      <c r="Z163" s="31"/>
      <c r="AA163" s="31"/>
      <c r="AB163" s="31"/>
      <c r="AC163" s="31"/>
      <c r="AD163" s="31"/>
      <c r="AE163" s="31"/>
      <c r="AR163" s="206" t="s">
        <v>81</v>
      </c>
      <c r="AT163" s="206" t="s">
        <v>169</v>
      </c>
      <c r="AU163" s="206" t="s">
        <v>83</v>
      </c>
      <c r="AY163" s="14" t="s">
        <v>167</v>
      </c>
      <c r="BE163" s="207">
        <f>IF(O163="základní",K163,0)</f>
        <v>0</v>
      </c>
      <c r="BF163" s="207">
        <f>IF(O163="snížená",K163,0)</f>
        <v>0</v>
      </c>
      <c r="BG163" s="207">
        <f>IF(O163="zákl. přenesená",K163,0)</f>
        <v>0</v>
      </c>
      <c r="BH163" s="207">
        <f>IF(O163="sníž. přenesená",K163,0)</f>
        <v>0</v>
      </c>
      <c r="BI163" s="207">
        <f>IF(O163="nulová",K163,0)</f>
        <v>0</v>
      </c>
      <c r="BJ163" s="14" t="s">
        <v>81</v>
      </c>
      <c r="BK163" s="207">
        <f>ROUND(P163*H163,2)</f>
        <v>0</v>
      </c>
      <c r="BL163" s="14" t="s">
        <v>81</v>
      </c>
      <c r="BM163" s="206" t="s">
        <v>1095</v>
      </c>
    </row>
    <row r="164" spans="1:65" s="2" customFormat="1" ht="39">
      <c r="A164" s="31"/>
      <c r="B164" s="32"/>
      <c r="C164" s="33"/>
      <c r="D164" s="208" t="s">
        <v>174</v>
      </c>
      <c r="E164" s="33"/>
      <c r="F164" s="209" t="s">
        <v>588</v>
      </c>
      <c r="G164" s="33"/>
      <c r="H164" s="33"/>
      <c r="I164" s="210"/>
      <c r="J164" s="210"/>
      <c r="K164" s="33"/>
      <c r="L164" s="33"/>
      <c r="M164" s="36"/>
      <c r="N164" s="211"/>
      <c r="O164" s="212"/>
      <c r="P164" s="68"/>
      <c r="Q164" s="68"/>
      <c r="R164" s="68"/>
      <c r="S164" s="68"/>
      <c r="T164" s="68"/>
      <c r="U164" s="68"/>
      <c r="V164" s="68"/>
      <c r="W164" s="68"/>
      <c r="X164" s="69"/>
      <c r="Y164" s="31"/>
      <c r="Z164" s="31"/>
      <c r="AA164" s="31"/>
      <c r="AB164" s="31"/>
      <c r="AC164" s="31"/>
      <c r="AD164" s="31"/>
      <c r="AE164" s="31"/>
      <c r="AT164" s="14" t="s">
        <v>174</v>
      </c>
      <c r="AU164" s="14" t="s">
        <v>83</v>
      </c>
    </row>
    <row r="165" spans="1:65" s="2" customFormat="1" ht="29.25">
      <c r="A165" s="31"/>
      <c r="B165" s="32"/>
      <c r="C165" s="33"/>
      <c r="D165" s="208" t="s">
        <v>512</v>
      </c>
      <c r="E165" s="33"/>
      <c r="F165" s="223" t="s">
        <v>589</v>
      </c>
      <c r="G165" s="33"/>
      <c r="H165" s="33"/>
      <c r="I165" s="210"/>
      <c r="J165" s="210"/>
      <c r="K165" s="33"/>
      <c r="L165" s="33"/>
      <c r="M165" s="36"/>
      <c r="N165" s="224"/>
      <c r="O165" s="225"/>
      <c r="P165" s="226"/>
      <c r="Q165" s="226"/>
      <c r="R165" s="226"/>
      <c r="S165" s="226"/>
      <c r="T165" s="226"/>
      <c r="U165" s="226"/>
      <c r="V165" s="226"/>
      <c r="W165" s="226"/>
      <c r="X165" s="227"/>
      <c r="Y165" s="31"/>
      <c r="Z165" s="31"/>
      <c r="AA165" s="31"/>
      <c r="AB165" s="31"/>
      <c r="AC165" s="31"/>
      <c r="AD165" s="31"/>
      <c r="AE165" s="31"/>
      <c r="AT165" s="14" t="s">
        <v>512</v>
      </c>
      <c r="AU165" s="14" t="s">
        <v>83</v>
      </c>
    </row>
    <row r="166" spans="1:65" s="2" customFormat="1" ht="6.95" customHeight="1">
      <c r="A166" s="31"/>
      <c r="B166" s="51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36"/>
      <c r="N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</row>
  </sheetData>
  <sheetProtection algorithmName="SHA-512" hashValue="gPLR+m0u/+EwkOW//RZHxprDaSk+XRlE7RBuDZpbiHzJKSfZOgjnyp1mFsXsg6HiNHqz4uqEYaTrD88miSBkDQ==" saltValue="6eSv0wKKcG0RrIcE9eV4WPaIO4XU0x3mYuwcd1I3PbyX1Q5EAfL0nmHt5Tiqwwo4tGbey7sREGtL8m9i2jV1ng==" spinCount="100000" sheet="1" objects="1" scenarios="1" formatColumns="0" formatRows="0" autoFilter="0"/>
  <autoFilter ref="C126:L165"/>
  <mergeCells count="12">
    <mergeCell ref="E119:H119"/>
    <mergeCell ref="M2:Z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T2" s="14" t="s">
        <v>114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7"/>
      <c r="AT3" s="14" t="s">
        <v>83</v>
      </c>
    </row>
    <row r="4" spans="1:46" s="1" customFormat="1" ht="24.95" customHeight="1">
      <c r="B4" s="17"/>
      <c r="D4" s="116" t="s">
        <v>131</v>
      </c>
      <c r="M4" s="17"/>
      <c r="N4" s="117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18" t="s">
        <v>17</v>
      </c>
      <c r="M6" s="17"/>
    </row>
    <row r="7" spans="1:46" s="1" customFormat="1" ht="23.25" customHeight="1">
      <c r="B7" s="17"/>
      <c r="E7" s="274" t="str">
        <f>'Rekapitulace stavby'!K6</f>
        <v>Oprava PZS na trati Staré Město u UH - Vlárský průsmyk a Kojetín - Valašské Meziříčí</v>
      </c>
      <c r="F7" s="275"/>
      <c r="G7" s="275"/>
      <c r="H7" s="275"/>
      <c r="M7" s="17"/>
    </row>
    <row r="8" spans="1:46" s="1" customFormat="1" ht="12" customHeight="1">
      <c r="B8" s="17"/>
      <c r="D8" s="118" t="s">
        <v>132</v>
      </c>
      <c r="M8" s="17"/>
    </row>
    <row r="9" spans="1:46" s="2" customFormat="1" ht="16.5" customHeight="1">
      <c r="A9" s="31"/>
      <c r="B9" s="36"/>
      <c r="C9" s="31"/>
      <c r="D9" s="31"/>
      <c r="E9" s="274" t="s">
        <v>1096</v>
      </c>
      <c r="F9" s="276"/>
      <c r="G9" s="276"/>
      <c r="H9" s="276"/>
      <c r="I9" s="31"/>
      <c r="J9" s="31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8" t="s">
        <v>134</v>
      </c>
      <c r="E10" s="31"/>
      <c r="F10" s="31"/>
      <c r="G10" s="31"/>
      <c r="H10" s="31"/>
      <c r="I10" s="31"/>
      <c r="J10" s="31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7" t="s">
        <v>1097</v>
      </c>
      <c r="F11" s="276"/>
      <c r="G11" s="276"/>
      <c r="H11" s="276"/>
      <c r="I11" s="31"/>
      <c r="J11" s="31"/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8" t="s">
        <v>19</v>
      </c>
      <c r="E13" s="31"/>
      <c r="F13" s="109" t="s">
        <v>1</v>
      </c>
      <c r="G13" s="31"/>
      <c r="H13" s="31"/>
      <c r="I13" s="118" t="s">
        <v>20</v>
      </c>
      <c r="J13" s="109" t="s">
        <v>1</v>
      </c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21</v>
      </c>
      <c r="E14" s="31"/>
      <c r="F14" s="109" t="s">
        <v>22</v>
      </c>
      <c r="G14" s="31"/>
      <c r="H14" s="31"/>
      <c r="I14" s="118" t="s">
        <v>23</v>
      </c>
      <c r="J14" s="119">
        <f>'Rekapitulace stavby'!AN8</f>
        <v>0</v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24</v>
      </c>
      <c r="E16" s="31"/>
      <c r="F16" s="31"/>
      <c r="G16" s="31"/>
      <c r="H16" s="31"/>
      <c r="I16" s="118" t="s">
        <v>25</v>
      </c>
      <c r="J16" s="109" t="str">
        <f>IF('Rekapitulace stavby'!AN10="","",'Rekapitulace stavby'!AN10)</f>
        <v/>
      </c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9" t="str">
        <f>IF('Rekapitulace stavby'!E11="","",'Rekapitulace stavby'!E11)</f>
        <v xml:space="preserve"> </v>
      </c>
      <c r="F17" s="31"/>
      <c r="G17" s="31"/>
      <c r="H17" s="31"/>
      <c r="I17" s="118" t="s">
        <v>26</v>
      </c>
      <c r="J17" s="109" t="str">
        <f>IF('Rekapitulace stavby'!AN11="","",'Rekapitulace stavby'!AN11)</f>
        <v/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8" t="s">
        <v>27</v>
      </c>
      <c r="E19" s="31"/>
      <c r="F19" s="31"/>
      <c r="G19" s="31"/>
      <c r="H19" s="31"/>
      <c r="I19" s="118" t="s">
        <v>25</v>
      </c>
      <c r="J19" s="27" t="str">
        <f>'Rekapitulace stavby'!AN13</f>
        <v>Vyplň údaj</v>
      </c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8" t="str">
        <f>'Rekapitulace stavby'!E14</f>
        <v>Vyplň údaj</v>
      </c>
      <c r="F20" s="279"/>
      <c r="G20" s="279"/>
      <c r="H20" s="279"/>
      <c r="I20" s="118" t="s">
        <v>26</v>
      </c>
      <c r="J20" s="27" t="str">
        <f>'Rekapitulace stavby'!AN14</f>
        <v>Vyplň údaj</v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8" t="s">
        <v>29</v>
      </c>
      <c r="E22" s="31"/>
      <c r="F22" s="31"/>
      <c r="G22" s="31"/>
      <c r="H22" s="31"/>
      <c r="I22" s="118" t="s">
        <v>25</v>
      </c>
      <c r="J22" s="109" t="str">
        <f>IF('Rekapitulace stavby'!AN16="","",'Rekapitulace stavby'!AN16)</f>
        <v/>
      </c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9" t="str">
        <f>IF('Rekapitulace stavby'!E17="","",'Rekapitulace stavby'!E17)</f>
        <v xml:space="preserve"> </v>
      </c>
      <c r="F23" s="31"/>
      <c r="G23" s="31"/>
      <c r="H23" s="31"/>
      <c r="I23" s="118" t="s">
        <v>26</v>
      </c>
      <c r="J23" s="109" t="str">
        <f>IF('Rekapitulace stavby'!AN17="","",'Rekapitulace stavby'!AN17)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8" t="s">
        <v>30</v>
      </c>
      <c r="E25" s="31"/>
      <c r="F25" s="31"/>
      <c r="G25" s="31"/>
      <c r="H25" s="31"/>
      <c r="I25" s="118" t="s">
        <v>25</v>
      </c>
      <c r="J25" s="109" t="str">
        <f>IF('Rekapitulace stavby'!AN19="","",'Rekapitulace stavby'!AN19)</f>
        <v/>
      </c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9" t="str">
        <f>IF('Rekapitulace stavby'!E20="","",'Rekapitulace stavby'!E20)</f>
        <v xml:space="preserve"> </v>
      </c>
      <c r="F26" s="31"/>
      <c r="G26" s="31"/>
      <c r="H26" s="31"/>
      <c r="I26" s="118" t="s">
        <v>26</v>
      </c>
      <c r="J26" s="109" t="str">
        <f>IF('Rekapitulace stavby'!AN20="","",'Rekapitulace stavby'!AN20)</f>
        <v/>
      </c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8" t="s">
        <v>31</v>
      </c>
      <c r="E28" s="31"/>
      <c r="F28" s="31"/>
      <c r="G28" s="31"/>
      <c r="H28" s="31"/>
      <c r="I28" s="31"/>
      <c r="J28" s="31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0"/>
      <c r="B29" s="121"/>
      <c r="C29" s="120"/>
      <c r="D29" s="120"/>
      <c r="E29" s="280" t="s">
        <v>1</v>
      </c>
      <c r="F29" s="280"/>
      <c r="G29" s="280"/>
      <c r="H29" s="280"/>
      <c r="I29" s="120"/>
      <c r="J29" s="120"/>
      <c r="K29" s="120"/>
      <c r="L29" s="120"/>
      <c r="M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3"/>
      <c r="E31" s="123"/>
      <c r="F31" s="123"/>
      <c r="G31" s="123"/>
      <c r="H31" s="123"/>
      <c r="I31" s="123"/>
      <c r="J31" s="123"/>
      <c r="K31" s="123"/>
      <c r="L31" s="123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2.75">
      <c r="A32" s="31"/>
      <c r="B32" s="36"/>
      <c r="C32" s="31"/>
      <c r="D32" s="31"/>
      <c r="E32" s="118" t="s">
        <v>136</v>
      </c>
      <c r="F32" s="31"/>
      <c r="G32" s="31"/>
      <c r="H32" s="31"/>
      <c r="I32" s="31"/>
      <c r="J32" s="31"/>
      <c r="K32" s="124">
        <f>I98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2.75">
      <c r="A33" s="31"/>
      <c r="B33" s="36"/>
      <c r="C33" s="31"/>
      <c r="D33" s="31"/>
      <c r="E33" s="118" t="s">
        <v>137</v>
      </c>
      <c r="F33" s="31"/>
      <c r="G33" s="31"/>
      <c r="H33" s="31"/>
      <c r="I33" s="31"/>
      <c r="J33" s="31"/>
      <c r="K33" s="124">
        <f>J98</f>
        <v>0</v>
      </c>
      <c r="L33" s="3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5" t="s">
        <v>32</v>
      </c>
      <c r="E34" s="31"/>
      <c r="F34" s="31"/>
      <c r="G34" s="31"/>
      <c r="H34" s="31"/>
      <c r="I34" s="31"/>
      <c r="J34" s="31"/>
      <c r="K34" s="126">
        <f>ROUND(K123, 2)</f>
        <v>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3"/>
      <c r="E35" s="123"/>
      <c r="F35" s="123"/>
      <c r="G35" s="123"/>
      <c r="H35" s="123"/>
      <c r="I35" s="123"/>
      <c r="J35" s="123"/>
      <c r="K35" s="123"/>
      <c r="L35" s="123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27" t="s">
        <v>34</v>
      </c>
      <c r="G36" s="31"/>
      <c r="H36" s="31"/>
      <c r="I36" s="127" t="s">
        <v>33</v>
      </c>
      <c r="J36" s="31"/>
      <c r="K36" s="127" t="s">
        <v>35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28" t="s">
        <v>36</v>
      </c>
      <c r="E37" s="118" t="s">
        <v>37</v>
      </c>
      <c r="F37" s="124">
        <f>ROUND((SUM(BE123:BE275)),  2)</f>
        <v>0</v>
      </c>
      <c r="G37" s="31"/>
      <c r="H37" s="31"/>
      <c r="I37" s="129">
        <v>0.21</v>
      </c>
      <c r="J37" s="31"/>
      <c r="K37" s="124">
        <f>ROUND(((SUM(BE123:BE275))*I37),  2)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8" t="s">
        <v>38</v>
      </c>
      <c r="F38" s="124">
        <f>ROUND((SUM(BF123:BF275)),  2)</f>
        <v>0</v>
      </c>
      <c r="G38" s="31"/>
      <c r="H38" s="31"/>
      <c r="I38" s="129">
        <v>0.15</v>
      </c>
      <c r="J38" s="31"/>
      <c r="K38" s="124">
        <f>ROUND(((SUM(BF123:BF275))*I38),  2)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39</v>
      </c>
      <c r="F39" s="124">
        <f>ROUND((SUM(BG123:BG275)),  2)</f>
        <v>0</v>
      </c>
      <c r="G39" s="31"/>
      <c r="H39" s="31"/>
      <c r="I39" s="129">
        <v>0.21</v>
      </c>
      <c r="J39" s="31"/>
      <c r="K39" s="124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8" t="s">
        <v>40</v>
      </c>
      <c r="F40" s="124">
        <f>ROUND((SUM(BH123:BH275)),  2)</f>
        <v>0</v>
      </c>
      <c r="G40" s="31"/>
      <c r="H40" s="31"/>
      <c r="I40" s="129">
        <v>0.15</v>
      </c>
      <c r="J40" s="31"/>
      <c r="K40" s="124">
        <f>0</f>
        <v>0</v>
      </c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8" t="s">
        <v>41</v>
      </c>
      <c r="F41" s="124">
        <f>ROUND((SUM(BI123:BI275)),  2)</f>
        <v>0</v>
      </c>
      <c r="G41" s="31"/>
      <c r="H41" s="31"/>
      <c r="I41" s="129">
        <v>0</v>
      </c>
      <c r="J41" s="31"/>
      <c r="K41" s="124">
        <f>0</f>
        <v>0</v>
      </c>
      <c r="L41" s="31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0"/>
      <c r="D43" s="131" t="s">
        <v>42</v>
      </c>
      <c r="E43" s="132"/>
      <c r="F43" s="132"/>
      <c r="G43" s="133" t="s">
        <v>43</v>
      </c>
      <c r="H43" s="134" t="s">
        <v>44</v>
      </c>
      <c r="I43" s="132"/>
      <c r="J43" s="132"/>
      <c r="K43" s="135">
        <f>SUM(K34:K41)</f>
        <v>0</v>
      </c>
      <c r="L43" s="136"/>
      <c r="M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8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138"/>
      <c r="M50" s="48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1"/>
      <c r="B61" s="36"/>
      <c r="C61" s="31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140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1"/>
      <c r="B65" s="36"/>
      <c r="C65" s="31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143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1"/>
      <c r="B76" s="36"/>
      <c r="C76" s="31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140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138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17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3.25" customHeight="1">
      <c r="A85" s="31"/>
      <c r="B85" s="32"/>
      <c r="C85" s="33"/>
      <c r="D85" s="33"/>
      <c r="E85" s="281" t="str">
        <f>E7</f>
        <v>Oprava PZS na trati Staré Město u UH - Vlárský průsmyk a Kojetín - Valašské Meziříčí</v>
      </c>
      <c r="F85" s="282"/>
      <c r="G85" s="282"/>
      <c r="H85" s="282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132</v>
      </c>
      <c r="D86" s="19"/>
      <c r="E86" s="19"/>
      <c r="F86" s="19"/>
      <c r="G86" s="19"/>
      <c r="H86" s="19"/>
      <c r="I86" s="19"/>
      <c r="J86" s="19"/>
      <c r="K86" s="19"/>
      <c r="L86" s="19"/>
      <c r="M86" s="17"/>
    </row>
    <row r="87" spans="1:31" s="2" customFormat="1" ht="16.5" customHeight="1">
      <c r="A87" s="31"/>
      <c r="B87" s="32"/>
      <c r="C87" s="33"/>
      <c r="D87" s="33"/>
      <c r="E87" s="281" t="s">
        <v>1096</v>
      </c>
      <c r="F87" s="283"/>
      <c r="G87" s="283"/>
      <c r="H87" s="283"/>
      <c r="I87" s="33"/>
      <c r="J87" s="33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134</v>
      </c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34" t="str">
        <f>E11</f>
        <v>PS 04.1 - Technologie P7240</v>
      </c>
      <c r="F89" s="283"/>
      <c r="G89" s="283"/>
      <c r="H89" s="283"/>
      <c r="I89" s="33"/>
      <c r="J89" s="33"/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21</v>
      </c>
      <c r="D91" s="33"/>
      <c r="E91" s="33"/>
      <c r="F91" s="24" t="str">
        <f>F14</f>
        <v xml:space="preserve"> </v>
      </c>
      <c r="G91" s="33"/>
      <c r="H91" s="33"/>
      <c r="I91" s="26" t="s">
        <v>23</v>
      </c>
      <c r="J91" s="63">
        <f>IF(J14="","",J14)</f>
        <v>0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3"/>
      <c r="E93" s="33"/>
      <c r="F93" s="24" t="str">
        <f>E17</f>
        <v xml:space="preserve"> </v>
      </c>
      <c r="G93" s="33"/>
      <c r="H93" s="33"/>
      <c r="I93" s="26" t="s">
        <v>29</v>
      </c>
      <c r="J93" s="29" t="str">
        <f>E23</f>
        <v xml:space="preserve"> </v>
      </c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30</v>
      </c>
      <c r="J94" s="29" t="str">
        <f>E26</f>
        <v xml:space="preserve"> </v>
      </c>
      <c r="K94" s="33"/>
      <c r="L94" s="33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8" t="s">
        <v>139</v>
      </c>
      <c r="D96" s="149"/>
      <c r="E96" s="149"/>
      <c r="F96" s="149"/>
      <c r="G96" s="149"/>
      <c r="H96" s="149"/>
      <c r="I96" s="150" t="s">
        <v>140</v>
      </c>
      <c r="J96" s="150" t="s">
        <v>141</v>
      </c>
      <c r="K96" s="150" t="s">
        <v>142</v>
      </c>
      <c r="L96" s="149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1" t="s">
        <v>143</v>
      </c>
      <c r="D98" s="33"/>
      <c r="E98" s="33"/>
      <c r="F98" s="33"/>
      <c r="G98" s="33"/>
      <c r="H98" s="33"/>
      <c r="I98" s="81">
        <f t="shared" ref="I98:J100" si="0">Q123</f>
        <v>0</v>
      </c>
      <c r="J98" s="81">
        <f t="shared" si="0"/>
        <v>0</v>
      </c>
      <c r="K98" s="81">
        <f>K123</f>
        <v>0</v>
      </c>
      <c r="L98" s="33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144</v>
      </c>
    </row>
    <row r="99" spans="1:47" s="9" customFormat="1" ht="24.95" customHeight="1">
      <c r="B99" s="152"/>
      <c r="C99" s="153"/>
      <c r="D99" s="154" t="s">
        <v>145</v>
      </c>
      <c r="E99" s="155"/>
      <c r="F99" s="155"/>
      <c r="G99" s="155"/>
      <c r="H99" s="155"/>
      <c r="I99" s="156">
        <f t="shared" si="0"/>
        <v>0</v>
      </c>
      <c r="J99" s="156">
        <f t="shared" si="0"/>
        <v>0</v>
      </c>
      <c r="K99" s="156">
        <f>K124</f>
        <v>0</v>
      </c>
      <c r="L99" s="153"/>
      <c r="M99" s="157"/>
    </row>
    <row r="100" spans="1:47" s="10" customFormat="1" ht="19.899999999999999" customHeight="1">
      <c r="B100" s="158"/>
      <c r="C100" s="103"/>
      <c r="D100" s="159" t="s">
        <v>146</v>
      </c>
      <c r="E100" s="160"/>
      <c r="F100" s="160"/>
      <c r="G100" s="160"/>
      <c r="H100" s="160"/>
      <c r="I100" s="161">
        <f t="shared" si="0"/>
        <v>0</v>
      </c>
      <c r="J100" s="161">
        <f t="shared" si="0"/>
        <v>0</v>
      </c>
      <c r="K100" s="161">
        <f>K125</f>
        <v>0</v>
      </c>
      <c r="L100" s="103"/>
      <c r="M100" s="162"/>
    </row>
    <row r="101" spans="1:47" s="9" customFormat="1" ht="24.95" customHeight="1">
      <c r="B101" s="152"/>
      <c r="C101" s="153"/>
      <c r="D101" s="154" t="s">
        <v>147</v>
      </c>
      <c r="E101" s="155"/>
      <c r="F101" s="155"/>
      <c r="G101" s="155"/>
      <c r="H101" s="155"/>
      <c r="I101" s="156">
        <f>Q144</f>
        <v>0</v>
      </c>
      <c r="J101" s="156">
        <f>R144</f>
        <v>0</v>
      </c>
      <c r="K101" s="156">
        <f>K144</f>
        <v>0</v>
      </c>
      <c r="L101" s="153"/>
      <c r="M101" s="157"/>
    </row>
    <row r="102" spans="1:47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148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17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23.25" customHeight="1">
      <c r="A111" s="31"/>
      <c r="B111" s="32"/>
      <c r="C111" s="33"/>
      <c r="D111" s="33"/>
      <c r="E111" s="281" t="str">
        <f>E7</f>
        <v>Oprava PZS na trati Staré Město u UH - Vlárský průsmyk a Kojetín - Valašské Meziříčí</v>
      </c>
      <c r="F111" s="282"/>
      <c r="G111" s="282"/>
      <c r="H111" s="282"/>
      <c r="I111" s="33"/>
      <c r="J111" s="33"/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8"/>
      <c r="C112" s="26" t="s">
        <v>132</v>
      </c>
      <c r="D112" s="19"/>
      <c r="E112" s="19"/>
      <c r="F112" s="19"/>
      <c r="G112" s="19"/>
      <c r="H112" s="19"/>
      <c r="I112" s="19"/>
      <c r="J112" s="19"/>
      <c r="K112" s="19"/>
      <c r="L112" s="19"/>
      <c r="M112" s="17"/>
    </row>
    <row r="113" spans="1:65" s="2" customFormat="1" ht="16.5" customHeight="1">
      <c r="A113" s="31"/>
      <c r="B113" s="32"/>
      <c r="C113" s="33"/>
      <c r="D113" s="33"/>
      <c r="E113" s="281" t="s">
        <v>1096</v>
      </c>
      <c r="F113" s="283"/>
      <c r="G113" s="283"/>
      <c r="H113" s="283"/>
      <c r="I113" s="33"/>
      <c r="J113" s="33"/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134</v>
      </c>
      <c r="D114" s="33"/>
      <c r="E114" s="33"/>
      <c r="F114" s="33"/>
      <c r="G114" s="33"/>
      <c r="H114" s="33"/>
      <c r="I114" s="33"/>
      <c r="J114" s="33"/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34" t="str">
        <f>E11</f>
        <v>PS 04.1 - Technologie P7240</v>
      </c>
      <c r="F115" s="283"/>
      <c r="G115" s="283"/>
      <c r="H115" s="283"/>
      <c r="I115" s="33"/>
      <c r="J115" s="33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21</v>
      </c>
      <c r="D117" s="33"/>
      <c r="E117" s="33"/>
      <c r="F117" s="24" t="str">
        <f>F14</f>
        <v xml:space="preserve"> </v>
      </c>
      <c r="G117" s="33"/>
      <c r="H117" s="33"/>
      <c r="I117" s="26" t="s">
        <v>23</v>
      </c>
      <c r="J117" s="63">
        <f>IF(J14="","",J14)</f>
        <v>0</v>
      </c>
      <c r="K117" s="33"/>
      <c r="L117" s="33"/>
      <c r="M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24</v>
      </c>
      <c r="D119" s="33"/>
      <c r="E119" s="33"/>
      <c r="F119" s="24" t="str">
        <f>E17</f>
        <v xml:space="preserve"> </v>
      </c>
      <c r="G119" s="33"/>
      <c r="H119" s="33"/>
      <c r="I119" s="26" t="s">
        <v>29</v>
      </c>
      <c r="J119" s="29" t="str">
        <f>E23</f>
        <v xml:space="preserve"> </v>
      </c>
      <c r="K119" s="33"/>
      <c r="L119" s="33"/>
      <c r="M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27</v>
      </c>
      <c r="D120" s="33"/>
      <c r="E120" s="33"/>
      <c r="F120" s="24" t="str">
        <f>IF(E20="","",E20)</f>
        <v>Vyplň údaj</v>
      </c>
      <c r="G120" s="33"/>
      <c r="H120" s="33"/>
      <c r="I120" s="26" t="s">
        <v>30</v>
      </c>
      <c r="J120" s="29" t="str">
        <f>E26</f>
        <v xml:space="preserve"> </v>
      </c>
      <c r="K120" s="33"/>
      <c r="L120" s="33"/>
      <c r="M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63"/>
      <c r="B122" s="164"/>
      <c r="C122" s="165" t="s">
        <v>149</v>
      </c>
      <c r="D122" s="166" t="s">
        <v>57</v>
      </c>
      <c r="E122" s="166" t="s">
        <v>53</v>
      </c>
      <c r="F122" s="166" t="s">
        <v>54</v>
      </c>
      <c r="G122" s="166" t="s">
        <v>150</v>
      </c>
      <c r="H122" s="166" t="s">
        <v>151</v>
      </c>
      <c r="I122" s="166" t="s">
        <v>152</v>
      </c>
      <c r="J122" s="166" t="s">
        <v>153</v>
      </c>
      <c r="K122" s="167" t="s">
        <v>142</v>
      </c>
      <c r="L122" s="168" t="s">
        <v>154</v>
      </c>
      <c r="M122" s="169"/>
      <c r="N122" s="72" t="s">
        <v>1</v>
      </c>
      <c r="O122" s="73" t="s">
        <v>36</v>
      </c>
      <c r="P122" s="73" t="s">
        <v>155</v>
      </c>
      <c r="Q122" s="73" t="s">
        <v>156</v>
      </c>
      <c r="R122" s="73" t="s">
        <v>157</v>
      </c>
      <c r="S122" s="73" t="s">
        <v>158</v>
      </c>
      <c r="T122" s="73" t="s">
        <v>159</v>
      </c>
      <c r="U122" s="73" t="s">
        <v>160</v>
      </c>
      <c r="V122" s="73" t="s">
        <v>161</v>
      </c>
      <c r="W122" s="73" t="s">
        <v>162</v>
      </c>
      <c r="X122" s="74" t="s">
        <v>163</v>
      </c>
      <c r="Y122" s="163"/>
      <c r="Z122" s="163"/>
      <c r="AA122" s="163"/>
      <c r="AB122" s="163"/>
      <c r="AC122" s="163"/>
      <c r="AD122" s="163"/>
      <c r="AE122" s="163"/>
    </row>
    <row r="123" spans="1:65" s="2" customFormat="1" ht="22.9" customHeight="1">
      <c r="A123" s="31"/>
      <c r="B123" s="32"/>
      <c r="C123" s="79" t="s">
        <v>164</v>
      </c>
      <c r="D123" s="33"/>
      <c r="E123" s="33"/>
      <c r="F123" s="33"/>
      <c r="G123" s="33"/>
      <c r="H123" s="33"/>
      <c r="I123" s="33"/>
      <c r="J123" s="33"/>
      <c r="K123" s="170">
        <f>BK123</f>
        <v>0</v>
      </c>
      <c r="L123" s="33"/>
      <c r="M123" s="36"/>
      <c r="N123" s="75"/>
      <c r="O123" s="171"/>
      <c r="P123" s="76"/>
      <c r="Q123" s="172">
        <f>Q124+Q144</f>
        <v>0</v>
      </c>
      <c r="R123" s="172">
        <f>R124+R144</f>
        <v>0</v>
      </c>
      <c r="S123" s="76"/>
      <c r="T123" s="173">
        <f>T124+T144</f>
        <v>0</v>
      </c>
      <c r="U123" s="76"/>
      <c r="V123" s="173">
        <f>V124+V144</f>
        <v>0</v>
      </c>
      <c r="W123" s="76"/>
      <c r="X123" s="174">
        <f>X124+X144</f>
        <v>0</v>
      </c>
      <c r="Y123" s="31"/>
      <c r="Z123" s="31"/>
      <c r="AA123" s="31"/>
      <c r="AB123" s="31"/>
      <c r="AC123" s="31"/>
      <c r="AD123" s="31"/>
      <c r="AE123" s="31"/>
      <c r="AT123" s="14" t="s">
        <v>73</v>
      </c>
      <c r="AU123" s="14" t="s">
        <v>144</v>
      </c>
      <c r="BK123" s="175">
        <f>BK124+BK144</f>
        <v>0</v>
      </c>
    </row>
    <row r="124" spans="1:65" s="12" customFormat="1" ht="25.9" customHeight="1">
      <c r="B124" s="176"/>
      <c r="C124" s="177"/>
      <c r="D124" s="178" t="s">
        <v>73</v>
      </c>
      <c r="E124" s="179" t="s">
        <v>165</v>
      </c>
      <c r="F124" s="179" t="s">
        <v>166</v>
      </c>
      <c r="G124" s="177"/>
      <c r="H124" s="177"/>
      <c r="I124" s="180"/>
      <c r="J124" s="180"/>
      <c r="K124" s="181">
        <f>BK124</f>
        <v>0</v>
      </c>
      <c r="L124" s="177"/>
      <c r="M124" s="182"/>
      <c r="N124" s="183"/>
      <c r="O124" s="184"/>
      <c r="P124" s="184"/>
      <c r="Q124" s="185">
        <f>Q125</f>
        <v>0</v>
      </c>
      <c r="R124" s="185">
        <f>R125</f>
        <v>0</v>
      </c>
      <c r="S124" s="184"/>
      <c r="T124" s="186">
        <f>T125</f>
        <v>0</v>
      </c>
      <c r="U124" s="184"/>
      <c r="V124" s="186">
        <f>V125</f>
        <v>0</v>
      </c>
      <c r="W124" s="184"/>
      <c r="X124" s="187">
        <f>X125</f>
        <v>0</v>
      </c>
      <c r="AR124" s="188" t="s">
        <v>81</v>
      </c>
      <c r="AT124" s="189" t="s">
        <v>73</v>
      </c>
      <c r="AU124" s="189" t="s">
        <v>74</v>
      </c>
      <c r="AY124" s="188" t="s">
        <v>167</v>
      </c>
      <c r="BK124" s="190">
        <f>BK125</f>
        <v>0</v>
      </c>
    </row>
    <row r="125" spans="1:65" s="12" customFormat="1" ht="22.9" customHeight="1">
      <c r="B125" s="176"/>
      <c r="C125" s="177"/>
      <c r="D125" s="178" t="s">
        <v>73</v>
      </c>
      <c r="E125" s="191" t="s">
        <v>81</v>
      </c>
      <c r="F125" s="191" t="s">
        <v>168</v>
      </c>
      <c r="G125" s="177"/>
      <c r="H125" s="177"/>
      <c r="I125" s="180"/>
      <c r="J125" s="180"/>
      <c r="K125" s="192">
        <f>BK125</f>
        <v>0</v>
      </c>
      <c r="L125" s="177"/>
      <c r="M125" s="182"/>
      <c r="N125" s="183"/>
      <c r="O125" s="184"/>
      <c r="P125" s="184"/>
      <c r="Q125" s="185">
        <f>SUM(Q126:Q143)</f>
        <v>0</v>
      </c>
      <c r="R125" s="185">
        <f>SUM(R126:R143)</f>
        <v>0</v>
      </c>
      <c r="S125" s="184"/>
      <c r="T125" s="186">
        <f>SUM(T126:T143)</f>
        <v>0</v>
      </c>
      <c r="U125" s="184"/>
      <c r="V125" s="186">
        <f>SUM(V126:V143)</f>
        <v>0</v>
      </c>
      <c r="W125" s="184"/>
      <c r="X125" s="187">
        <f>SUM(X126:X143)</f>
        <v>0</v>
      </c>
      <c r="AR125" s="188" t="s">
        <v>81</v>
      </c>
      <c r="AT125" s="189" t="s">
        <v>73</v>
      </c>
      <c r="AU125" s="189" t="s">
        <v>81</v>
      </c>
      <c r="AY125" s="188" t="s">
        <v>167</v>
      </c>
      <c r="BK125" s="190">
        <f>SUM(BK126:BK143)</f>
        <v>0</v>
      </c>
    </row>
    <row r="126" spans="1:65" s="2" customFormat="1" ht="24.2" customHeight="1">
      <c r="A126" s="31"/>
      <c r="B126" s="32"/>
      <c r="C126" s="193" t="s">
        <v>81</v>
      </c>
      <c r="D126" s="193" t="s">
        <v>169</v>
      </c>
      <c r="E126" s="194" t="s">
        <v>170</v>
      </c>
      <c r="F126" s="195" t="s">
        <v>171</v>
      </c>
      <c r="G126" s="196" t="s">
        <v>172</v>
      </c>
      <c r="H126" s="197">
        <v>580</v>
      </c>
      <c r="I126" s="198"/>
      <c r="J126" s="198"/>
      <c r="K126" s="199">
        <f>ROUND(P126*H126,2)</f>
        <v>0</v>
      </c>
      <c r="L126" s="200"/>
      <c r="M126" s="36"/>
      <c r="N126" s="201" t="s">
        <v>1</v>
      </c>
      <c r="O126" s="202" t="s">
        <v>37</v>
      </c>
      <c r="P126" s="203">
        <f>I126+J126</f>
        <v>0</v>
      </c>
      <c r="Q126" s="203">
        <f>ROUND(I126*H126,2)</f>
        <v>0</v>
      </c>
      <c r="R126" s="203">
        <f>ROUND(J126*H126,2)</f>
        <v>0</v>
      </c>
      <c r="S126" s="68"/>
      <c r="T126" s="204">
        <f>S126*H126</f>
        <v>0</v>
      </c>
      <c r="U126" s="204">
        <v>0</v>
      </c>
      <c r="V126" s="204">
        <f>U126*H126</f>
        <v>0</v>
      </c>
      <c r="W126" s="204">
        <v>0</v>
      </c>
      <c r="X126" s="205">
        <f>W126*H126</f>
        <v>0</v>
      </c>
      <c r="Y126" s="31"/>
      <c r="Z126" s="31"/>
      <c r="AA126" s="31"/>
      <c r="AB126" s="31"/>
      <c r="AC126" s="31"/>
      <c r="AD126" s="31"/>
      <c r="AE126" s="31"/>
      <c r="AR126" s="206" t="s">
        <v>81</v>
      </c>
      <c r="AT126" s="206" t="s">
        <v>169</v>
      </c>
      <c r="AU126" s="206" t="s">
        <v>83</v>
      </c>
      <c r="AY126" s="14" t="s">
        <v>167</v>
      </c>
      <c r="BE126" s="207">
        <f>IF(O126="základní",K126,0)</f>
        <v>0</v>
      </c>
      <c r="BF126" s="207">
        <f>IF(O126="snížená",K126,0)</f>
        <v>0</v>
      </c>
      <c r="BG126" s="207">
        <f>IF(O126="zákl. přenesená",K126,0)</f>
        <v>0</v>
      </c>
      <c r="BH126" s="207">
        <f>IF(O126="sníž. přenesená",K126,0)</f>
        <v>0</v>
      </c>
      <c r="BI126" s="207">
        <f>IF(O126="nulová",K126,0)</f>
        <v>0</v>
      </c>
      <c r="BJ126" s="14" t="s">
        <v>81</v>
      </c>
      <c r="BK126" s="207">
        <f>ROUND(P126*H126,2)</f>
        <v>0</v>
      </c>
      <c r="BL126" s="14" t="s">
        <v>81</v>
      </c>
      <c r="BM126" s="206" t="s">
        <v>1098</v>
      </c>
    </row>
    <row r="127" spans="1:65" s="2" customFormat="1" ht="19.5">
      <c r="A127" s="31"/>
      <c r="B127" s="32"/>
      <c r="C127" s="33"/>
      <c r="D127" s="208" t="s">
        <v>174</v>
      </c>
      <c r="E127" s="33"/>
      <c r="F127" s="209" t="s">
        <v>171</v>
      </c>
      <c r="G127" s="33"/>
      <c r="H127" s="33"/>
      <c r="I127" s="210"/>
      <c r="J127" s="210"/>
      <c r="K127" s="33"/>
      <c r="L127" s="33"/>
      <c r="M127" s="36"/>
      <c r="N127" s="211"/>
      <c r="O127" s="212"/>
      <c r="P127" s="68"/>
      <c r="Q127" s="68"/>
      <c r="R127" s="68"/>
      <c r="S127" s="68"/>
      <c r="T127" s="68"/>
      <c r="U127" s="68"/>
      <c r="V127" s="68"/>
      <c r="W127" s="68"/>
      <c r="X127" s="69"/>
      <c r="Y127" s="31"/>
      <c r="Z127" s="31"/>
      <c r="AA127" s="31"/>
      <c r="AB127" s="31"/>
      <c r="AC127" s="31"/>
      <c r="AD127" s="31"/>
      <c r="AE127" s="31"/>
      <c r="AT127" s="14" t="s">
        <v>174</v>
      </c>
      <c r="AU127" s="14" t="s">
        <v>83</v>
      </c>
    </row>
    <row r="128" spans="1:65" s="2" customFormat="1" ht="24.2" customHeight="1">
      <c r="A128" s="31"/>
      <c r="B128" s="32"/>
      <c r="C128" s="193" t="s">
        <v>83</v>
      </c>
      <c r="D128" s="193" t="s">
        <v>169</v>
      </c>
      <c r="E128" s="194" t="s">
        <v>175</v>
      </c>
      <c r="F128" s="195" t="s">
        <v>176</v>
      </c>
      <c r="G128" s="196" t="s">
        <v>172</v>
      </c>
      <c r="H128" s="197">
        <v>580</v>
      </c>
      <c r="I128" s="198"/>
      <c r="J128" s="198"/>
      <c r="K128" s="199">
        <f>ROUND(P128*H128,2)</f>
        <v>0</v>
      </c>
      <c r="L128" s="200"/>
      <c r="M128" s="36"/>
      <c r="N128" s="201" t="s">
        <v>1</v>
      </c>
      <c r="O128" s="202" t="s">
        <v>37</v>
      </c>
      <c r="P128" s="203">
        <f>I128+J128</f>
        <v>0</v>
      </c>
      <c r="Q128" s="203">
        <f>ROUND(I128*H128,2)</f>
        <v>0</v>
      </c>
      <c r="R128" s="203">
        <f>ROUND(J128*H128,2)</f>
        <v>0</v>
      </c>
      <c r="S128" s="68"/>
      <c r="T128" s="204">
        <f>S128*H128</f>
        <v>0</v>
      </c>
      <c r="U128" s="204">
        <v>0</v>
      </c>
      <c r="V128" s="204">
        <f>U128*H128</f>
        <v>0</v>
      </c>
      <c r="W128" s="204">
        <v>0</v>
      </c>
      <c r="X128" s="205">
        <f>W128*H128</f>
        <v>0</v>
      </c>
      <c r="Y128" s="31"/>
      <c r="Z128" s="31"/>
      <c r="AA128" s="31"/>
      <c r="AB128" s="31"/>
      <c r="AC128" s="31"/>
      <c r="AD128" s="31"/>
      <c r="AE128" s="31"/>
      <c r="AR128" s="206" t="s">
        <v>81</v>
      </c>
      <c r="AT128" s="206" t="s">
        <v>169</v>
      </c>
      <c r="AU128" s="206" t="s">
        <v>83</v>
      </c>
      <c r="AY128" s="14" t="s">
        <v>167</v>
      </c>
      <c r="BE128" s="207">
        <f>IF(O128="základní",K128,0)</f>
        <v>0</v>
      </c>
      <c r="BF128" s="207">
        <f>IF(O128="snížená",K128,0)</f>
        <v>0</v>
      </c>
      <c r="BG128" s="207">
        <f>IF(O128="zákl. přenesená",K128,0)</f>
        <v>0</v>
      </c>
      <c r="BH128" s="207">
        <f>IF(O128="sníž. přenesená",K128,0)</f>
        <v>0</v>
      </c>
      <c r="BI128" s="207">
        <f>IF(O128="nulová",K128,0)</f>
        <v>0</v>
      </c>
      <c r="BJ128" s="14" t="s">
        <v>81</v>
      </c>
      <c r="BK128" s="207">
        <f>ROUND(P128*H128,2)</f>
        <v>0</v>
      </c>
      <c r="BL128" s="14" t="s">
        <v>81</v>
      </c>
      <c r="BM128" s="206" t="s">
        <v>1099</v>
      </c>
    </row>
    <row r="129" spans="1:65" s="2" customFormat="1" ht="11.25">
      <c r="A129" s="31"/>
      <c r="B129" s="32"/>
      <c r="C129" s="33"/>
      <c r="D129" s="208" t="s">
        <v>174</v>
      </c>
      <c r="E129" s="33"/>
      <c r="F129" s="209" t="s">
        <v>176</v>
      </c>
      <c r="G129" s="33"/>
      <c r="H129" s="33"/>
      <c r="I129" s="210"/>
      <c r="J129" s="210"/>
      <c r="K129" s="33"/>
      <c r="L129" s="33"/>
      <c r="M129" s="36"/>
      <c r="N129" s="211"/>
      <c r="O129" s="212"/>
      <c r="P129" s="68"/>
      <c r="Q129" s="68"/>
      <c r="R129" s="68"/>
      <c r="S129" s="68"/>
      <c r="T129" s="68"/>
      <c r="U129" s="68"/>
      <c r="V129" s="68"/>
      <c r="W129" s="68"/>
      <c r="X129" s="69"/>
      <c r="Y129" s="31"/>
      <c r="Z129" s="31"/>
      <c r="AA129" s="31"/>
      <c r="AB129" s="31"/>
      <c r="AC129" s="31"/>
      <c r="AD129" s="31"/>
      <c r="AE129" s="31"/>
      <c r="AT129" s="14" t="s">
        <v>174</v>
      </c>
      <c r="AU129" s="14" t="s">
        <v>83</v>
      </c>
    </row>
    <row r="130" spans="1:65" s="2" customFormat="1" ht="24.2" customHeight="1">
      <c r="A130" s="31"/>
      <c r="B130" s="32"/>
      <c r="C130" s="193" t="s">
        <v>178</v>
      </c>
      <c r="D130" s="193" t="s">
        <v>169</v>
      </c>
      <c r="E130" s="194" t="s">
        <v>179</v>
      </c>
      <c r="F130" s="195" t="s">
        <v>180</v>
      </c>
      <c r="G130" s="196" t="s">
        <v>172</v>
      </c>
      <c r="H130" s="197">
        <v>580</v>
      </c>
      <c r="I130" s="198"/>
      <c r="J130" s="198"/>
      <c r="K130" s="199">
        <f>ROUND(P130*H130,2)</f>
        <v>0</v>
      </c>
      <c r="L130" s="200"/>
      <c r="M130" s="36"/>
      <c r="N130" s="201" t="s">
        <v>1</v>
      </c>
      <c r="O130" s="202" t="s">
        <v>37</v>
      </c>
      <c r="P130" s="203">
        <f>I130+J130</f>
        <v>0</v>
      </c>
      <c r="Q130" s="203">
        <f>ROUND(I130*H130,2)</f>
        <v>0</v>
      </c>
      <c r="R130" s="203">
        <f>ROUND(J130*H130,2)</f>
        <v>0</v>
      </c>
      <c r="S130" s="68"/>
      <c r="T130" s="204">
        <f>S130*H130</f>
        <v>0</v>
      </c>
      <c r="U130" s="204">
        <v>0</v>
      </c>
      <c r="V130" s="204">
        <f>U130*H130</f>
        <v>0</v>
      </c>
      <c r="W130" s="204">
        <v>0</v>
      </c>
      <c r="X130" s="205">
        <f>W130*H130</f>
        <v>0</v>
      </c>
      <c r="Y130" s="31"/>
      <c r="Z130" s="31"/>
      <c r="AA130" s="31"/>
      <c r="AB130" s="31"/>
      <c r="AC130" s="31"/>
      <c r="AD130" s="31"/>
      <c r="AE130" s="31"/>
      <c r="AR130" s="206" t="s">
        <v>81</v>
      </c>
      <c r="AT130" s="206" t="s">
        <v>169</v>
      </c>
      <c r="AU130" s="206" t="s">
        <v>83</v>
      </c>
      <c r="AY130" s="14" t="s">
        <v>167</v>
      </c>
      <c r="BE130" s="207">
        <f>IF(O130="základní",K130,0)</f>
        <v>0</v>
      </c>
      <c r="BF130" s="207">
        <f>IF(O130="snížená",K130,0)</f>
        <v>0</v>
      </c>
      <c r="BG130" s="207">
        <f>IF(O130="zákl. přenesená",K130,0)</f>
        <v>0</v>
      </c>
      <c r="BH130" s="207">
        <f>IF(O130="sníž. přenesená",K130,0)</f>
        <v>0</v>
      </c>
      <c r="BI130" s="207">
        <f>IF(O130="nulová",K130,0)</f>
        <v>0</v>
      </c>
      <c r="BJ130" s="14" t="s">
        <v>81</v>
      </c>
      <c r="BK130" s="207">
        <f>ROUND(P130*H130,2)</f>
        <v>0</v>
      </c>
      <c r="BL130" s="14" t="s">
        <v>81</v>
      </c>
      <c r="BM130" s="206" t="s">
        <v>1100</v>
      </c>
    </row>
    <row r="131" spans="1:65" s="2" customFormat="1" ht="19.5">
      <c r="A131" s="31"/>
      <c r="B131" s="32"/>
      <c r="C131" s="33"/>
      <c r="D131" s="208" t="s">
        <v>174</v>
      </c>
      <c r="E131" s="33"/>
      <c r="F131" s="209" t="s">
        <v>180</v>
      </c>
      <c r="G131" s="33"/>
      <c r="H131" s="33"/>
      <c r="I131" s="210"/>
      <c r="J131" s="210"/>
      <c r="K131" s="33"/>
      <c r="L131" s="33"/>
      <c r="M131" s="36"/>
      <c r="N131" s="211"/>
      <c r="O131" s="212"/>
      <c r="P131" s="68"/>
      <c r="Q131" s="68"/>
      <c r="R131" s="68"/>
      <c r="S131" s="68"/>
      <c r="T131" s="68"/>
      <c r="U131" s="68"/>
      <c r="V131" s="68"/>
      <c r="W131" s="68"/>
      <c r="X131" s="69"/>
      <c r="Y131" s="31"/>
      <c r="Z131" s="31"/>
      <c r="AA131" s="31"/>
      <c r="AB131" s="31"/>
      <c r="AC131" s="31"/>
      <c r="AD131" s="31"/>
      <c r="AE131" s="31"/>
      <c r="AT131" s="14" t="s">
        <v>174</v>
      </c>
      <c r="AU131" s="14" t="s">
        <v>83</v>
      </c>
    </row>
    <row r="132" spans="1:65" s="2" customFormat="1" ht="14.45" customHeight="1">
      <c r="A132" s="31"/>
      <c r="B132" s="32"/>
      <c r="C132" s="193" t="s">
        <v>182</v>
      </c>
      <c r="D132" s="193" t="s">
        <v>169</v>
      </c>
      <c r="E132" s="194" t="s">
        <v>183</v>
      </c>
      <c r="F132" s="195" t="s">
        <v>184</v>
      </c>
      <c r="G132" s="196" t="s">
        <v>172</v>
      </c>
      <c r="H132" s="197">
        <v>580</v>
      </c>
      <c r="I132" s="198"/>
      <c r="J132" s="198"/>
      <c r="K132" s="199">
        <f>ROUND(P132*H132,2)</f>
        <v>0</v>
      </c>
      <c r="L132" s="200"/>
      <c r="M132" s="36"/>
      <c r="N132" s="201" t="s">
        <v>1</v>
      </c>
      <c r="O132" s="202" t="s">
        <v>37</v>
      </c>
      <c r="P132" s="203">
        <f>I132+J132</f>
        <v>0</v>
      </c>
      <c r="Q132" s="203">
        <f>ROUND(I132*H132,2)</f>
        <v>0</v>
      </c>
      <c r="R132" s="203">
        <f>ROUND(J132*H132,2)</f>
        <v>0</v>
      </c>
      <c r="S132" s="68"/>
      <c r="T132" s="204">
        <f>S132*H132</f>
        <v>0</v>
      </c>
      <c r="U132" s="204">
        <v>0</v>
      </c>
      <c r="V132" s="204">
        <f>U132*H132</f>
        <v>0</v>
      </c>
      <c r="W132" s="204">
        <v>0</v>
      </c>
      <c r="X132" s="205">
        <f>W132*H132</f>
        <v>0</v>
      </c>
      <c r="Y132" s="31"/>
      <c r="Z132" s="31"/>
      <c r="AA132" s="31"/>
      <c r="AB132" s="31"/>
      <c r="AC132" s="31"/>
      <c r="AD132" s="31"/>
      <c r="AE132" s="31"/>
      <c r="AR132" s="206" t="s">
        <v>81</v>
      </c>
      <c r="AT132" s="206" t="s">
        <v>169</v>
      </c>
      <c r="AU132" s="206" t="s">
        <v>83</v>
      </c>
      <c r="AY132" s="14" t="s">
        <v>167</v>
      </c>
      <c r="BE132" s="207">
        <f>IF(O132="základní",K132,0)</f>
        <v>0</v>
      </c>
      <c r="BF132" s="207">
        <f>IF(O132="snížená",K132,0)</f>
        <v>0</v>
      </c>
      <c r="BG132" s="207">
        <f>IF(O132="zákl. přenesená",K132,0)</f>
        <v>0</v>
      </c>
      <c r="BH132" s="207">
        <f>IF(O132="sníž. přenesená",K132,0)</f>
        <v>0</v>
      </c>
      <c r="BI132" s="207">
        <f>IF(O132="nulová",K132,0)</f>
        <v>0</v>
      </c>
      <c r="BJ132" s="14" t="s">
        <v>81</v>
      </c>
      <c r="BK132" s="207">
        <f>ROUND(P132*H132,2)</f>
        <v>0</v>
      </c>
      <c r="BL132" s="14" t="s">
        <v>81</v>
      </c>
      <c r="BM132" s="206" t="s">
        <v>1101</v>
      </c>
    </row>
    <row r="133" spans="1:65" s="2" customFormat="1" ht="11.25">
      <c r="A133" s="31"/>
      <c r="B133" s="32"/>
      <c r="C133" s="33"/>
      <c r="D133" s="208" t="s">
        <v>174</v>
      </c>
      <c r="E133" s="33"/>
      <c r="F133" s="209" t="s">
        <v>184</v>
      </c>
      <c r="G133" s="33"/>
      <c r="H133" s="33"/>
      <c r="I133" s="210"/>
      <c r="J133" s="210"/>
      <c r="K133" s="33"/>
      <c r="L133" s="33"/>
      <c r="M133" s="36"/>
      <c r="N133" s="211"/>
      <c r="O133" s="212"/>
      <c r="P133" s="68"/>
      <c r="Q133" s="68"/>
      <c r="R133" s="68"/>
      <c r="S133" s="68"/>
      <c r="T133" s="68"/>
      <c r="U133" s="68"/>
      <c r="V133" s="68"/>
      <c r="W133" s="68"/>
      <c r="X133" s="69"/>
      <c r="Y133" s="31"/>
      <c r="Z133" s="31"/>
      <c r="AA133" s="31"/>
      <c r="AB133" s="31"/>
      <c r="AC133" s="31"/>
      <c r="AD133" s="31"/>
      <c r="AE133" s="31"/>
      <c r="AT133" s="14" t="s">
        <v>174</v>
      </c>
      <c r="AU133" s="14" t="s">
        <v>83</v>
      </c>
    </row>
    <row r="134" spans="1:65" s="2" customFormat="1" ht="14.45" customHeight="1">
      <c r="A134" s="31"/>
      <c r="B134" s="32"/>
      <c r="C134" s="193" t="s">
        <v>186</v>
      </c>
      <c r="D134" s="193" t="s">
        <v>169</v>
      </c>
      <c r="E134" s="194" t="s">
        <v>187</v>
      </c>
      <c r="F134" s="195" t="s">
        <v>188</v>
      </c>
      <c r="G134" s="196" t="s">
        <v>172</v>
      </c>
      <c r="H134" s="197">
        <v>580</v>
      </c>
      <c r="I134" s="198"/>
      <c r="J134" s="198"/>
      <c r="K134" s="199">
        <f>ROUND(P134*H134,2)</f>
        <v>0</v>
      </c>
      <c r="L134" s="200"/>
      <c r="M134" s="36"/>
      <c r="N134" s="201" t="s">
        <v>1</v>
      </c>
      <c r="O134" s="202" t="s">
        <v>37</v>
      </c>
      <c r="P134" s="203">
        <f>I134+J134</f>
        <v>0</v>
      </c>
      <c r="Q134" s="203">
        <f>ROUND(I134*H134,2)</f>
        <v>0</v>
      </c>
      <c r="R134" s="203">
        <f>ROUND(J134*H134,2)</f>
        <v>0</v>
      </c>
      <c r="S134" s="68"/>
      <c r="T134" s="204">
        <f>S134*H134</f>
        <v>0</v>
      </c>
      <c r="U134" s="204">
        <v>0</v>
      </c>
      <c r="V134" s="204">
        <f>U134*H134</f>
        <v>0</v>
      </c>
      <c r="W134" s="204">
        <v>0</v>
      </c>
      <c r="X134" s="205">
        <f>W134*H134</f>
        <v>0</v>
      </c>
      <c r="Y134" s="31"/>
      <c r="Z134" s="31"/>
      <c r="AA134" s="31"/>
      <c r="AB134" s="31"/>
      <c r="AC134" s="31"/>
      <c r="AD134" s="31"/>
      <c r="AE134" s="31"/>
      <c r="AR134" s="206" t="s">
        <v>81</v>
      </c>
      <c r="AT134" s="206" t="s">
        <v>169</v>
      </c>
      <c r="AU134" s="206" t="s">
        <v>83</v>
      </c>
      <c r="AY134" s="14" t="s">
        <v>167</v>
      </c>
      <c r="BE134" s="207">
        <f>IF(O134="základní",K134,0)</f>
        <v>0</v>
      </c>
      <c r="BF134" s="207">
        <f>IF(O134="snížená",K134,0)</f>
        <v>0</v>
      </c>
      <c r="BG134" s="207">
        <f>IF(O134="zákl. přenesená",K134,0)</f>
        <v>0</v>
      </c>
      <c r="BH134" s="207">
        <f>IF(O134="sníž. přenesená",K134,0)</f>
        <v>0</v>
      </c>
      <c r="BI134" s="207">
        <f>IF(O134="nulová",K134,0)</f>
        <v>0</v>
      </c>
      <c r="BJ134" s="14" t="s">
        <v>81</v>
      </c>
      <c r="BK134" s="207">
        <f>ROUND(P134*H134,2)</f>
        <v>0</v>
      </c>
      <c r="BL134" s="14" t="s">
        <v>81</v>
      </c>
      <c r="BM134" s="206" t="s">
        <v>1102</v>
      </c>
    </row>
    <row r="135" spans="1:65" s="2" customFormat="1" ht="11.25">
      <c r="A135" s="31"/>
      <c r="B135" s="32"/>
      <c r="C135" s="33"/>
      <c r="D135" s="208" t="s">
        <v>174</v>
      </c>
      <c r="E135" s="33"/>
      <c r="F135" s="209" t="s">
        <v>188</v>
      </c>
      <c r="G135" s="33"/>
      <c r="H135" s="33"/>
      <c r="I135" s="210"/>
      <c r="J135" s="210"/>
      <c r="K135" s="33"/>
      <c r="L135" s="33"/>
      <c r="M135" s="36"/>
      <c r="N135" s="211"/>
      <c r="O135" s="212"/>
      <c r="P135" s="68"/>
      <c r="Q135" s="68"/>
      <c r="R135" s="68"/>
      <c r="S135" s="68"/>
      <c r="T135" s="68"/>
      <c r="U135" s="68"/>
      <c r="V135" s="68"/>
      <c r="W135" s="68"/>
      <c r="X135" s="69"/>
      <c r="Y135" s="31"/>
      <c r="Z135" s="31"/>
      <c r="AA135" s="31"/>
      <c r="AB135" s="31"/>
      <c r="AC135" s="31"/>
      <c r="AD135" s="31"/>
      <c r="AE135" s="31"/>
      <c r="AT135" s="14" t="s">
        <v>174</v>
      </c>
      <c r="AU135" s="14" t="s">
        <v>83</v>
      </c>
    </row>
    <row r="136" spans="1:65" s="2" customFormat="1" ht="14.45" customHeight="1">
      <c r="A136" s="31"/>
      <c r="B136" s="32"/>
      <c r="C136" s="193" t="s">
        <v>190</v>
      </c>
      <c r="D136" s="193" t="s">
        <v>169</v>
      </c>
      <c r="E136" s="194" t="s">
        <v>191</v>
      </c>
      <c r="F136" s="195" t="s">
        <v>192</v>
      </c>
      <c r="G136" s="196" t="s">
        <v>172</v>
      </c>
      <c r="H136" s="197">
        <v>580</v>
      </c>
      <c r="I136" s="198"/>
      <c r="J136" s="198"/>
      <c r="K136" s="199">
        <f>ROUND(P136*H136,2)</f>
        <v>0</v>
      </c>
      <c r="L136" s="200"/>
      <c r="M136" s="36"/>
      <c r="N136" s="201" t="s">
        <v>1</v>
      </c>
      <c r="O136" s="202" t="s">
        <v>37</v>
      </c>
      <c r="P136" s="203">
        <f>I136+J136</f>
        <v>0</v>
      </c>
      <c r="Q136" s="203">
        <f>ROUND(I136*H136,2)</f>
        <v>0</v>
      </c>
      <c r="R136" s="203">
        <f>ROUND(J136*H136,2)</f>
        <v>0</v>
      </c>
      <c r="S136" s="68"/>
      <c r="T136" s="204">
        <f>S136*H136</f>
        <v>0</v>
      </c>
      <c r="U136" s="204">
        <v>0</v>
      </c>
      <c r="V136" s="204">
        <f>U136*H136</f>
        <v>0</v>
      </c>
      <c r="W136" s="204">
        <v>0</v>
      </c>
      <c r="X136" s="205">
        <f>W136*H136</f>
        <v>0</v>
      </c>
      <c r="Y136" s="31"/>
      <c r="Z136" s="31"/>
      <c r="AA136" s="31"/>
      <c r="AB136" s="31"/>
      <c r="AC136" s="31"/>
      <c r="AD136" s="31"/>
      <c r="AE136" s="31"/>
      <c r="AR136" s="206" t="s">
        <v>81</v>
      </c>
      <c r="AT136" s="206" t="s">
        <v>169</v>
      </c>
      <c r="AU136" s="206" t="s">
        <v>83</v>
      </c>
      <c r="AY136" s="14" t="s">
        <v>167</v>
      </c>
      <c r="BE136" s="207">
        <f>IF(O136="základní",K136,0)</f>
        <v>0</v>
      </c>
      <c r="BF136" s="207">
        <f>IF(O136="snížená",K136,0)</f>
        <v>0</v>
      </c>
      <c r="BG136" s="207">
        <f>IF(O136="zákl. přenesená",K136,0)</f>
        <v>0</v>
      </c>
      <c r="BH136" s="207">
        <f>IF(O136="sníž. přenesená",K136,0)</f>
        <v>0</v>
      </c>
      <c r="BI136" s="207">
        <f>IF(O136="nulová",K136,0)</f>
        <v>0</v>
      </c>
      <c r="BJ136" s="14" t="s">
        <v>81</v>
      </c>
      <c r="BK136" s="207">
        <f>ROUND(P136*H136,2)</f>
        <v>0</v>
      </c>
      <c r="BL136" s="14" t="s">
        <v>81</v>
      </c>
      <c r="BM136" s="206" t="s">
        <v>1103</v>
      </c>
    </row>
    <row r="137" spans="1:65" s="2" customFormat="1" ht="11.25">
      <c r="A137" s="31"/>
      <c r="B137" s="32"/>
      <c r="C137" s="33"/>
      <c r="D137" s="208" t="s">
        <v>174</v>
      </c>
      <c r="E137" s="33"/>
      <c r="F137" s="209" t="s">
        <v>192</v>
      </c>
      <c r="G137" s="33"/>
      <c r="H137" s="33"/>
      <c r="I137" s="210"/>
      <c r="J137" s="210"/>
      <c r="K137" s="33"/>
      <c r="L137" s="33"/>
      <c r="M137" s="36"/>
      <c r="N137" s="211"/>
      <c r="O137" s="212"/>
      <c r="P137" s="68"/>
      <c r="Q137" s="68"/>
      <c r="R137" s="68"/>
      <c r="S137" s="68"/>
      <c r="T137" s="68"/>
      <c r="U137" s="68"/>
      <c r="V137" s="68"/>
      <c r="W137" s="68"/>
      <c r="X137" s="69"/>
      <c r="Y137" s="31"/>
      <c r="Z137" s="31"/>
      <c r="AA137" s="31"/>
      <c r="AB137" s="31"/>
      <c r="AC137" s="31"/>
      <c r="AD137" s="31"/>
      <c r="AE137" s="31"/>
      <c r="AT137" s="14" t="s">
        <v>174</v>
      </c>
      <c r="AU137" s="14" t="s">
        <v>83</v>
      </c>
    </row>
    <row r="138" spans="1:65" s="2" customFormat="1" ht="14.45" customHeight="1">
      <c r="A138" s="31"/>
      <c r="B138" s="32"/>
      <c r="C138" s="193" t="s">
        <v>194</v>
      </c>
      <c r="D138" s="193" t="s">
        <v>169</v>
      </c>
      <c r="E138" s="194" t="s">
        <v>195</v>
      </c>
      <c r="F138" s="195" t="s">
        <v>196</v>
      </c>
      <c r="G138" s="196" t="s">
        <v>172</v>
      </c>
      <c r="H138" s="197">
        <v>580</v>
      </c>
      <c r="I138" s="198"/>
      <c r="J138" s="198"/>
      <c r="K138" s="199">
        <f>ROUND(P138*H138,2)</f>
        <v>0</v>
      </c>
      <c r="L138" s="200"/>
      <c r="M138" s="36"/>
      <c r="N138" s="201" t="s">
        <v>1</v>
      </c>
      <c r="O138" s="202" t="s">
        <v>37</v>
      </c>
      <c r="P138" s="203">
        <f>I138+J138</f>
        <v>0</v>
      </c>
      <c r="Q138" s="203">
        <f>ROUND(I138*H138,2)</f>
        <v>0</v>
      </c>
      <c r="R138" s="203">
        <f>ROUND(J138*H138,2)</f>
        <v>0</v>
      </c>
      <c r="S138" s="68"/>
      <c r="T138" s="204">
        <f>S138*H138</f>
        <v>0</v>
      </c>
      <c r="U138" s="204">
        <v>0</v>
      </c>
      <c r="V138" s="204">
        <f>U138*H138</f>
        <v>0</v>
      </c>
      <c r="W138" s="204">
        <v>0</v>
      </c>
      <c r="X138" s="205">
        <f>W138*H138</f>
        <v>0</v>
      </c>
      <c r="Y138" s="31"/>
      <c r="Z138" s="31"/>
      <c r="AA138" s="31"/>
      <c r="AB138" s="31"/>
      <c r="AC138" s="31"/>
      <c r="AD138" s="31"/>
      <c r="AE138" s="31"/>
      <c r="AR138" s="206" t="s">
        <v>81</v>
      </c>
      <c r="AT138" s="206" t="s">
        <v>169</v>
      </c>
      <c r="AU138" s="206" t="s">
        <v>83</v>
      </c>
      <c r="AY138" s="14" t="s">
        <v>167</v>
      </c>
      <c r="BE138" s="207">
        <f>IF(O138="základní",K138,0)</f>
        <v>0</v>
      </c>
      <c r="BF138" s="207">
        <f>IF(O138="snížená",K138,0)</f>
        <v>0</v>
      </c>
      <c r="BG138" s="207">
        <f>IF(O138="zákl. přenesená",K138,0)</f>
        <v>0</v>
      </c>
      <c r="BH138" s="207">
        <f>IF(O138="sníž. přenesená",K138,0)</f>
        <v>0</v>
      </c>
      <c r="BI138" s="207">
        <f>IF(O138="nulová",K138,0)</f>
        <v>0</v>
      </c>
      <c r="BJ138" s="14" t="s">
        <v>81</v>
      </c>
      <c r="BK138" s="207">
        <f>ROUND(P138*H138,2)</f>
        <v>0</v>
      </c>
      <c r="BL138" s="14" t="s">
        <v>81</v>
      </c>
      <c r="BM138" s="206" t="s">
        <v>1104</v>
      </c>
    </row>
    <row r="139" spans="1:65" s="2" customFormat="1" ht="11.25">
      <c r="A139" s="31"/>
      <c r="B139" s="32"/>
      <c r="C139" s="33"/>
      <c r="D139" s="208" t="s">
        <v>174</v>
      </c>
      <c r="E139" s="33"/>
      <c r="F139" s="209" t="s">
        <v>196</v>
      </c>
      <c r="G139" s="33"/>
      <c r="H139" s="33"/>
      <c r="I139" s="210"/>
      <c r="J139" s="210"/>
      <c r="K139" s="33"/>
      <c r="L139" s="33"/>
      <c r="M139" s="36"/>
      <c r="N139" s="211"/>
      <c r="O139" s="212"/>
      <c r="P139" s="68"/>
      <c r="Q139" s="68"/>
      <c r="R139" s="68"/>
      <c r="S139" s="68"/>
      <c r="T139" s="68"/>
      <c r="U139" s="68"/>
      <c r="V139" s="68"/>
      <c r="W139" s="68"/>
      <c r="X139" s="69"/>
      <c r="Y139" s="31"/>
      <c r="Z139" s="31"/>
      <c r="AA139" s="31"/>
      <c r="AB139" s="31"/>
      <c r="AC139" s="31"/>
      <c r="AD139" s="31"/>
      <c r="AE139" s="31"/>
      <c r="AT139" s="14" t="s">
        <v>174</v>
      </c>
      <c r="AU139" s="14" t="s">
        <v>83</v>
      </c>
    </row>
    <row r="140" spans="1:65" s="2" customFormat="1" ht="24.2" customHeight="1">
      <c r="A140" s="31"/>
      <c r="B140" s="32"/>
      <c r="C140" s="213" t="s">
        <v>198</v>
      </c>
      <c r="D140" s="213" t="s">
        <v>199</v>
      </c>
      <c r="E140" s="214" t="s">
        <v>200</v>
      </c>
      <c r="F140" s="215" t="s">
        <v>201</v>
      </c>
      <c r="G140" s="216" t="s">
        <v>202</v>
      </c>
      <c r="H140" s="217">
        <v>1</v>
      </c>
      <c r="I140" s="218"/>
      <c r="J140" s="219"/>
      <c r="K140" s="220">
        <f>ROUND(P140*H140,2)</f>
        <v>0</v>
      </c>
      <c r="L140" s="219"/>
      <c r="M140" s="221"/>
      <c r="N140" s="222" t="s">
        <v>1</v>
      </c>
      <c r="O140" s="202" t="s">
        <v>37</v>
      </c>
      <c r="P140" s="203">
        <f>I140+J140</f>
        <v>0</v>
      </c>
      <c r="Q140" s="203">
        <f>ROUND(I140*H140,2)</f>
        <v>0</v>
      </c>
      <c r="R140" s="203">
        <f>ROUND(J140*H140,2)</f>
        <v>0</v>
      </c>
      <c r="S140" s="68"/>
      <c r="T140" s="204">
        <f>S140*H140</f>
        <v>0</v>
      </c>
      <c r="U140" s="204">
        <v>0</v>
      </c>
      <c r="V140" s="204">
        <f>U140*H140</f>
        <v>0</v>
      </c>
      <c r="W140" s="204">
        <v>0</v>
      </c>
      <c r="X140" s="205">
        <f>W140*H140</f>
        <v>0</v>
      </c>
      <c r="Y140" s="31"/>
      <c r="Z140" s="31"/>
      <c r="AA140" s="31"/>
      <c r="AB140" s="31"/>
      <c r="AC140" s="31"/>
      <c r="AD140" s="31"/>
      <c r="AE140" s="31"/>
      <c r="AR140" s="206" t="s">
        <v>198</v>
      </c>
      <c r="AT140" s="206" t="s">
        <v>199</v>
      </c>
      <c r="AU140" s="206" t="s">
        <v>83</v>
      </c>
      <c r="AY140" s="14" t="s">
        <v>167</v>
      </c>
      <c r="BE140" s="207">
        <f>IF(O140="základní",K140,0)</f>
        <v>0</v>
      </c>
      <c r="BF140" s="207">
        <f>IF(O140="snížená",K140,0)</f>
        <v>0</v>
      </c>
      <c r="BG140" s="207">
        <f>IF(O140="zákl. přenesená",K140,0)</f>
        <v>0</v>
      </c>
      <c r="BH140" s="207">
        <f>IF(O140="sníž. přenesená",K140,0)</f>
        <v>0</v>
      </c>
      <c r="BI140" s="207">
        <f>IF(O140="nulová",K140,0)</f>
        <v>0</v>
      </c>
      <c r="BJ140" s="14" t="s">
        <v>81</v>
      </c>
      <c r="BK140" s="207">
        <f>ROUND(P140*H140,2)</f>
        <v>0</v>
      </c>
      <c r="BL140" s="14" t="s">
        <v>182</v>
      </c>
      <c r="BM140" s="206" t="s">
        <v>1105</v>
      </c>
    </row>
    <row r="141" spans="1:65" s="2" customFormat="1" ht="19.5">
      <c r="A141" s="31"/>
      <c r="B141" s="32"/>
      <c r="C141" s="33"/>
      <c r="D141" s="208" t="s">
        <v>174</v>
      </c>
      <c r="E141" s="33"/>
      <c r="F141" s="209" t="s">
        <v>201</v>
      </c>
      <c r="G141" s="33"/>
      <c r="H141" s="33"/>
      <c r="I141" s="210"/>
      <c r="J141" s="210"/>
      <c r="K141" s="33"/>
      <c r="L141" s="33"/>
      <c r="M141" s="36"/>
      <c r="N141" s="211"/>
      <c r="O141" s="212"/>
      <c r="P141" s="68"/>
      <c r="Q141" s="68"/>
      <c r="R141" s="68"/>
      <c r="S141" s="68"/>
      <c r="T141" s="68"/>
      <c r="U141" s="68"/>
      <c r="V141" s="68"/>
      <c r="W141" s="68"/>
      <c r="X141" s="69"/>
      <c r="Y141" s="31"/>
      <c r="Z141" s="31"/>
      <c r="AA141" s="31"/>
      <c r="AB141" s="31"/>
      <c r="AC141" s="31"/>
      <c r="AD141" s="31"/>
      <c r="AE141" s="31"/>
      <c r="AT141" s="14" t="s">
        <v>174</v>
      </c>
      <c r="AU141" s="14" t="s">
        <v>83</v>
      </c>
    </row>
    <row r="142" spans="1:65" s="2" customFormat="1" ht="49.15" customHeight="1">
      <c r="A142" s="31"/>
      <c r="B142" s="32"/>
      <c r="C142" s="213" t="s">
        <v>204</v>
      </c>
      <c r="D142" s="213" t="s">
        <v>199</v>
      </c>
      <c r="E142" s="214" t="s">
        <v>205</v>
      </c>
      <c r="F142" s="215" t="s">
        <v>206</v>
      </c>
      <c r="G142" s="216" t="s">
        <v>202</v>
      </c>
      <c r="H142" s="217">
        <v>3</v>
      </c>
      <c r="I142" s="218"/>
      <c r="J142" s="219"/>
      <c r="K142" s="220">
        <f>ROUND(P142*H142,2)</f>
        <v>0</v>
      </c>
      <c r="L142" s="219"/>
      <c r="M142" s="221"/>
      <c r="N142" s="222" t="s">
        <v>1</v>
      </c>
      <c r="O142" s="202" t="s">
        <v>37</v>
      </c>
      <c r="P142" s="203">
        <f>I142+J142</f>
        <v>0</v>
      </c>
      <c r="Q142" s="203">
        <f>ROUND(I142*H142,2)</f>
        <v>0</v>
      </c>
      <c r="R142" s="203">
        <f>ROUND(J142*H142,2)</f>
        <v>0</v>
      </c>
      <c r="S142" s="68"/>
      <c r="T142" s="204">
        <f>S142*H142</f>
        <v>0</v>
      </c>
      <c r="U142" s="204">
        <v>0</v>
      </c>
      <c r="V142" s="204">
        <f>U142*H142</f>
        <v>0</v>
      </c>
      <c r="W142" s="204">
        <v>0</v>
      </c>
      <c r="X142" s="205">
        <f>W142*H142</f>
        <v>0</v>
      </c>
      <c r="Y142" s="31"/>
      <c r="Z142" s="31"/>
      <c r="AA142" s="31"/>
      <c r="AB142" s="31"/>
      <c r="AC142" s="31"/>
      <c r="AD142" s="31"/>
      <c r="AE142" s="31"/>
      <c r="AR142" s="206" t="s">
        <v>198</v>
      </c>
      <c r="AT142" s="206" t="s">
        <v>199</v>
      </c>
      <c r="AU142" s="206" t="s">
        <v>83</v>
      </c>
      <c r="AY142" s="14" t="s">
        <v>167</v>
      </c>
      <c r="BE142" s="207">
        <f>IF(O142="základní",K142,0)</f>
        <v>0</v>
      </c>
      <c r="BF142" s="207">
        <f>IF(O142="snížená",K142,0)</f>
        <v>0</v>
      </c>
      <c r="BG142" s="207">
        <f>IF(O142="zákl. přenesená",K142,0)</f>
        <v>0</v>
      </c>
      <c r="BH142" s="207">
        <f>IF(O142="sníž. přenesená",K142,0)</f>
        <v>0</v>
      </c>
      <c r="BI142" s="207">
        <f>IF(O142="nulová",K142,0)</f>
        <v>0</v>
      </c>
      <c r="BJ142" s="14" t="s">
        <v>81</v>
      </c>
      <c r="BK142" s="207">
        <f>ROUND(P142*H142,2)</f>
        <v>0</v>
      </c>
      <c r="BL142" s="14" t="s">
        <v>182</v>
      </c>
      <c r="BM142" s="206" t="s">
        <v>1106</v>
      </c>
    </row>
    <row r="143" spans="1:65" s="2" customFormat="1" ht="29.25">
      <c r="A143" s="31"/>
      <c r="B143" s="32"/>
      <c r="C143" s="33"/>
      <c r="D143" s="208" t="s">
        <v>174</v>
      </c>
      <c r="E143" s="33"/>
      <c r="F143" s="209" t="s">
        <v>206</v>
      </c>
      <c r="G143" s="33"/>
      <c r="H143" s="33"/>
      <c r="I143" s="210"/>
      <c r="J143" s="210"/>
      <c r="K143" s="33"/>
      <c r="L143" s="33"/>
      <c r="M143" s="36"/>
      <c r="N143" s="211"/>
      <c r="O143" s="212"/>
      <c r="P143" s="68"/>
      <c r="Q143" s="68"/>
      <c r="R143" s="68"/>
      <c r="S143" s="68"/>
      <c r="T143" s="68"/>
      <c r="U143" s="68"/>
      <c r="V143" s="68"/>
      <c r="W143" s="68"/>
      <c r="X143" s="69"/>
      <c r="Y143" s="31"/>
      <c r="Z143" s="31"/>
      <c r="AA143" s="31"/>
      <c r="AB143" s="31"/>
      <c r="AC143" s="31"/>
      <c r="AD143" s="31"/>
      <c r="AE143" s="31"/>
      <c r="AT143" s="14" t="s">
        <v>174</v>
      </c>
      <c r="AU143" s="14" t="s">
        <v>83</v>
      </c>
    </row>
    <row r="144" spans="1:65" s="12" customFormat="1" ht="25.9" customHeight="1">
      <c r="B144" s="176"/>
      <c r="C144" s="177"/>
      <c r="D144" s="178" t="s">
        <v>73</v>
      </c>
      <c r="E144" s="179" t="s">
        <v>208</v>
      </c>
      <c r="F144" s="179" t="s">
        <v>209</v>
      </c>
      <c r="G144" s="177"/>
      <c r="H144" s="177"/>
      <c r="I144" s="180"/>
      <c r="J144" s="180"/>
      <c r="K144" s="181">
        <f>BK144</f>
        <v>0</v>
      </c>
      <c r="L144" s="177"/>
      <c r="M144" s="182"/>
      <c r="N144" s="183"/>
      <c r="O144" s="184"/>
      <c r="P144" s="184"/>
      <c r="Q144" s="185">
        <f>SUM(Q145:Q275)</f>
        <v>0</v>
      </c>
      <c r="R144" s="185">
        <f>SUM(R145:R275)</f>
        <v>0</v>
      </c>
      <c r="S144" s="184"/>
      <c r="T144" s="186">
        <f>SUM(T145:T275)</f>
        <v>0</v>
      </c>
      <c r="U144" s="184"/>
      <c r="V144" s="186">
        <f>SUM(V145:V275)</f>
        <v>0</v>
      </c>
      <c r="W144" s="184"/>
      <c r="X144" s="187">
        <f>SUM(X145:X275)</f>
        <v>0</v>
      </c>
      <c r="AR144" s="188" t="s">
        <v>182</v>
      </c>
      <c r="AT144" s="189" t="s">
        <v>73</v>
      </c>
      <c r="AU144" s="189" t="s">
        <v>74</v>
      </c>
      <c r="AY144" s="188" t="s">
        <v>167</v>
      </c>
      <c r="BK144" s="190">
        <f>SUM(BK145:BK275)</f>
        <v>0</v>
      </c>
    </row>
    <row r="145" spans="1:65" s="2" customFormat="1" ht="24.2" customHeight="1">
      <c r="A145" s="31"/>
      <c r="B145" s="32"/>
      <c r="C145" s="193" t="s">
        <v>210</v>
      </c>
      <c r="D145" s="193" t="s">
        <v>169</v>
      </c>
      <c r="E145" s="194" t="s">
        <v>211</v>
      </c>
      <c r="F145" s="195" t="s">
        <v>212</v>
      </c>
      <c r="G145" s="196" t="s">
        <v>172</v>
      </c>
      <c r="H145" s="197">
        <v>50</v>
      </c>
      <c r="I145" s="198"/>
      <c r="J145" s="198"/>
      <c r="K145" s="199">
        <f>ROUND(P145*H145,2)</f>
        <v>0</v>
      </c>
      <c r="L145" s="200"/>
      <c r="M145" s="36"/>
      <c r="N145" s="201" t="s">
        <v>1</v>
      </c>
      <c r="O145" s="202" t="s">
        <v>37</v>
      </c>
      <c r="P145" s="203">
        <f>I145+J145</f>
        <v>0</v>
      </c>
      <c r="Q145" s="203">
        <f>ROUND(I145*H145,2)</f>
        <v>0</v>
      </c>
      <c r="R145" s="203">
        <f>ROUND(J145*H145,2)</f>
        <v>0</v>
      </c>
      <c r="S145" s="68"/>
      <c r="T145" s="204">
        <f>S145*H145</f>
        <v>0</v>
      </c>
      <c r="U145" s="204">
        <v>0</v>
      </c>
      <c r="V145" s="204">
        <f>U145*H145</f>
        <v>0</v>
      </c>
      <c r="W145" s="204">
        <v>0</v>
      </c>
      <c r="X145" s="205">
        <f>W145*H145</f>
        <v>0</v>
      </c>
      <c r="Y145" s="31"/>
      <c r="Z145" s="31"/>
      <c r="AA145" s="31"/>
      <c r="AB145" s="31"/>
      <c r="AC145" s="31"/>
      <c r="AD145" s="31"/>
      <c r="AE145" s="31"/>
      <c r="AR145" s="206" t="s">
        <v>81</v>
      </c>
      <c r="AT145" s="206" t="s">
        <v>169</v>
      </c>
      <c r="AU145" s="206" t="s">
        <v>81</v>
      </c>
      <c r="AY145" s="14" t="s">
        <v>167</v>
      </c>
      <c r="BE145" s="207">
        <f>IF(O145="základní",K145,0)</f>
        <v>0</v>
      </c>
      <c r="BF145" s="207">
        <f>IF(O145="snížená",K145,0)</f>
        <v>0</v>
      </c>
      <c r="BG145" s="207">
        <f>IF(O145="zákl. přenesená",K145,0)</f>
        <v>0</v>
      </c>
      <c r="BH145" s="207">
        <f>IF(O145="sníž. přenesená",K145,0)</f>
        <v>0</v>
      </c>
      <c r="BI145" s="207">
        <f>IF(O145="nulová",K145,0)</f>
        <v>0</v>
      </c>
      <c r="BJ145" s="14" t="s">
        <v>81</v>
      </c>
      <c r="BK145" s="207">
        <f>ROUND(P145*H145,2)</f>
        <v>0</v>
      </c>
      <c r="BL145" s="14" t="s">
        <v>81</v>
      </c>
      <c r="BM145" s="206" t="s">
        <v>1107</v>
      </c>
    </row>
    <row r="146" spans="1:65" s="2" customFormat="1" ht="48.75">
      <c r="A146" s="31"/>
      <c r="B146" s="32"/>
      <c r="C146" s="33"/>
      <c r="D146" s="208" t="s">
        <v>174</v>
      </c>
      <c r="E146" s="33"/>
      <c r="F146" s="209" t="s">
        <v>214</v>
      </c>
      <c r="G146" s="33"/>
      <c r="H146" s="33"/>
      <c r="I146" s="210"/>
      <c r="J146" s="210"/>
      <c r="K146" s="33"/>
      <c r="L146" s="33"/>
      <c r="M146" s="36"/>
      <c r="N146" s="211"/>
      <c r="O146" s="212"/>
      <c r="P146" s="68"/>
      <c r="Q146" s="68"/>
      <c r="R146" s="68"/>
      <c r="S146" s="68"/>
      <c r="T146" s="68"/>
      <c r="U146" s="68"/>
      <c r="V146" s="68"/>
      <c r="W146" s="68"/>
      <c r="X146" s="69"/>
      <c r="Y146" s="31"/>
      <c r="Z146" s="31"/>
      <c r="AA146" s="31"/>
      <c r="AB146" s="31"/>
      <c r="AC146" s="31"/>
      <c r="AD146" s="31"/>
      <c r="AE146" s="31"/>
      <c r="AT146" s="14" t="s">
        <v>174</v>
      </c>
      <c r="AU146" s="14" t="s">
        <v>81</v>
      </c>
    </row>
    <row r="147" spans="1:65" s="2" customFormat="1" ht="24.2" customHeight="1">
      <c r="A147" s="31"/>
      <c r="B147" s="32"/>
      <c r="C147" s="213" t="s">
        <v>215</v>
      </c>
      <c r="D147" s="213" t="s">
        <v>199</v>
      </c>
      <c r="E147" s="214" t="s">
        <v>216</v>
      </c>
      <c r="F147" s="215" t="s">
        <v>217</v>
      </c>
      <c r="G147" s="216" t="s">
        <v>172</v>
      </c>
      <c r="H147" s="217">
        <v>50</v>
      </c>
      <c r="I147" s="218"/>
      <c r="J147" s="219"/>
      <c r="K147" s="220">
        <f>ROUND(P147*H147,2)</f>
        <v>0</v>
      </c>
      <c r="L147" s="219"/>
      <c r="M147" s="221"/>
      <c r="N147" s="222" t="s">
        <v>1</v>
      </c>
      <c r="O147" s="202" t="s">
        <v>37</v>
      </c>
      <c r="P147" s="203">
        <f>I147+J147</f>
        <v>0</v>
      </c>
      <c r="Q147" s="203">
        <f>ROUND(I147*H147,2)</f>
        <v>0</v>
      </c>
      <c r="R147" s="203">
        <f>ROUND(J147*H147,2)</f>
        <v>0</v>
      </c>
      <c r="S147" s="68"/>
      <c r="T147" s="204">
        <f>S147*H147</f>
        <v>0</v>
      </c>
      <c r="U147" s="204">
        <v>0</v>
      </c>
      <c r="V147" s="204">
        <f>U147*H147</f>
        <v>0</v>
      </c>
      <c r="W147" s="204">
        <v>0</v>
      </c>
      <c r="X147" s="205">
        <f>W147*H147</f>
        <v>0</v>
      </c>
      <c r="Y147" s="31"/>
      <c r="Z147" s="31"/>
      <c r="AA147" s="31"/>
      <c r="AB147" s="31"/>
      <c r="AC147" s="31"/>
      <c r="AD147" s="31"/>
      <c r="AE147" s="31"/>
      <c r="AR147" s="206" t="s">
        <v>218</v>
      </c>
      <c r="AT147" s="206" t="s">
        <v>199</v>
      </c>
      <c r="AU147" s="206" t="s">
        <v>81</v>
      </c>
      <c r="AY147" s="14" t="s">
        <v>167</v>
      </c>
      <c r="BE147" s="207">
        <f>IF(O147="základní",K147,0)</f>
        <v>0</v>
      </c>
      <c r="BF147" s="207">
        <f>IF(O147="snížená",K147,0)</f>
        <v>0</v>
      </c>
      <c r="BG147" s="207">
        <f>IF(O147="zákl. přenesená",K147,0)</f>
        <v>0</v>
      </c>
      <c r="BH147" s="207">
        <f>IF(O147="sníž. přenesená",K147,0)</f>
        <v>0</v>
      </c>
      <c r="BI147" s="207">
        <f>IF(O147="nulová",K147,0)</f>
        <v>0</v>
      </c>
      <c r="BJ147" s="14" t="s">
        <v>81</v>
      </c>
      <c r="BK147" s="207">
        <f>ROUND(P147*H147,2)</f>
        <v>0</v>
      </c>
      <c r="BL147" s="14" t="s">
        <v>218</v>
      </c>
      <c r="BM147" s="206" t="s">
        <v>1108</v>
      </c>
    </row>
    <row r="148" spans="1:65" s="2" customFormat="1" ht="19.5">
      <c r="A148" s="31"/>
      <c r="B148" s="32"/>
      <c r="C148" s="33"/>
      <c r="D148" s="208" t="s">
        <v>174</v>
      </c>
      <c r="E148" s="33"/>
      <c r="F148" s="209" t="s">
        <v>217</v>
      </c>
      <c r="G148" s="33"/>
      <c r="H148" s="33"/>
      <c r="I148" s="210"/>
      <c r="J148" s="210"/>
      <c r="K148" s="33"/>
      <c r="L148" s="33"/>
      <c r="M148" s="36"/>
      <c r="N148" s="211"/>
      <c r="O148" s="212"/>
      <c r="P148" s="68"/>
      <c r="Q148" s="68"/>
      <c r="R148" s="68"/>
      <c r="S148" s="68"/>
      <c r="T148" s="68"/>
      <c r="U148" s="68"/>
      <c r="V148" s="68"/>
      <c r="W148" s="68"/>
      <c r="X148" s="69"/>
      <c r="Y148" s="31"/>
      <c r="Z148" s="31"/>
      <c r="AA148" s="31"/>
      <c r="AB148" s="31"/>
      <c r="AC148" s="31"/>
      <c r="AD148" s="31"/>
      <c r="AE148" s="31"/>
      <c r="AT148" s="14" t="s">
        <v>174</v>
      </c>
      <c r="AU148" s="14" t="s">
        <v>81</v>
      </c>
    </row>
    <row r="149" spans="1:65" s="2" customFormat="1" ht="14.45" customHeight="1">
      <c r="A149" s="31"/>
      <c r="B149" s="32"/>
      <c r="C149" s="193" t="s">
        <v>220</v>
      </c>
      <c r="D149" s="193" t="s">
        <v>169</v>
      </c>
      <c r="E149" s="194" t="s">
        <v>221</v>
      </c>
      <c r="F149" s="195" t="s">
        <v>222</v>
      </c>
      <c r="G149" s="196" t="s">
        <v>202</v>
      </c>
      <c r="H149" s="197">
        <v>1</v>
      </c>
      <c r="I149" s="198"/>
      <c r="J149" s="198"/>
      <c r="K149" s="199">
        <f>ROUND(P149*H149,2)</f>
        <v>0</v>
      </c>
      <c r="L149" s="200"/>
      <c r="M149" s="36"/>
      <c r="N149" s="201" t="s">
        <v>1</v>
      </c>
      <c r="O149" s="202" t="s">
        <v>37</v>
      </c>
      <c r="P149" s="203">
        <f>I149+J149</f>
        <v>0</v>
      </c>
      <c r="Q149" s="203">
        <f>ROUND(I149*H149,2)</f>
        <v>0</v>
      </c>
      <c r="R149" s="203">
        <f>ROUND(J149*H149,2)</f>
        <v>0</v>
      </c>
      <c r="S149" s="68"/>
      <c r="T149" s="204">
        <f>S149*H149</f>
        <v>0</v>
      </c>
      <c r="U149" s="204">
        <v>0</v>
      </c>
      <c r="V149" s="204">
        <f>U149*H149</f>
        <v>0</v>
      </c>
      <c r="W149" s="204">
        <v>0</v>
      </c>
      <c r="X149" s="205">
        <f>W149*H149</f>
        <v>0</v>
      </c>
      <c r="Y149" s="31"/>
      <c r="Z149" s="31"/>
      <c r="AA149" s="31"/>
      <c r="AB149" s="31"/>
      <c r="AC149" s="31"/>
      <c r="AD149" s="31"/>
      <c r="AE149" s="31"/>
      <c r="AR149" s="206" t="s">
        <v>223</v>
      </c>
      <c r="AT149" s="206" t="s">
        <v>169</v>
      </c>
      <c r="AU149" s="206" t="s">
        <v>81</v>
      </c>
      <c r="AY149" s="14" t="s">
        <v>167</v>
      </c>
      <c r="BE149" s="207">
        <f>IF(O149="základní",K149,0)</f>
        <v>0</v>
      </c>
      <c r="BF149" s="207">
        <f>IF(O149="snížená",K149,0)</f>
        <v>0</v>
      </c>
      <c r="BG149" s="207">
        <f>IF(O149="zákl. přenesená",K149,0)</f>
        <v>0</v>
      </c>
      <c r="BH149" s="207">
        <f>IF(O149="sníž. přenesená",K149,0)</f>
        <v>0</v>
      </c>
      <c r="BI149" s="207">
        <f>IF(O149="nulová",K149,0)</f>
        <v>0</v>
      </c>
      <c r="BJ149" s="14" t="s">
        <v>81</v>
      </c>
      <c r="BK149" s="207">
        <f>ROUND(P149*H149,2)</f>
        <v>0</v>
      </c>
      <c r="BL149" s="14" t="s">
        <v>223</v>
      </c>
      <c r="BM149" s="206" t="s">
        <v>1109</v>
      </c>
    </row>
    <row r="150" spans="1:65" s="2" customFormat="1" ht="29.25">
      <c r="A150" s="31"/>
      <c r="B150" s="32"/>
      <c r="C150" s="33"/>
      <c r="D150" s="208" t="s">
        <v>174</v>
      </c>
      <c r="E150" s="33"/>
      <c r="F150" s="209" t="s">
        <v>225</v>
      </c>
      <c r="G150" s="33"/>
      <c r="H150" s="33"/>
      <c r="I150" s="210"/>
      <c r="J150" s="210"/>
      <c r="K150" s="33"/>
      <c r="L150" s="33"/>
      <c r="M150" s="36"/>
      <c r="N150" s="211"/>
      <c r="O150" s="212"/>
      <c r="P150" s="68"/>
      <c r="Q150" s="68"/>
      <c r="R150" s="68"/>
      <c r="S150" s="68"/>
      <c r="T150" s="68"/>
      <c r="U150" s="68"/>
      <c r="V150" s="68"/>
      <c r="W150" s="68"/>
      <c r="X150" s="69"/>
      <c r="Y150" s="31"/>
      <c r="Z150" s="31"/>
      <c r="AA150" s="31"/>
      <c r="AB150" s="31"/>
      <c r="AC150" s="31"/>
      <c r="AD150" s="31"/>
      <c r="AE150" s="31"/>
      <c r="AT150" s="14" t="s">
        <v>174</v>
      </c>
      <c r="AU150" s="14" t="s">
        <v>81</v>
      </c>
    </row>
    <row r="151" spans="1:65" s="2" customFormat="1" ht="37.9" customHeight="1">
      <c r="A151" s="31"/>
      <c r="B151" s="32"/>
      <c r="C151" s="213" t="s">
        <v>226</v>
      </c>
      <c r="D151" s="213" t="s">
        <v>199</v>
      </c>
      <c r="E151" s="214" t="s">
        <v>227</v>
      </c>
      <c r="F151" s="215" t="s">
        <v>228</v>
      </c>
      <c r="G151" s="216" t="s">
        <v>202</v>
      </c>
      <c r="H151" s="217">
        <v>1</v>
      </c>
      <c r="I151" s="218"/>
      <c r="J151" s="219"/>
      <c r="K151" s="220">
        <f>ROUND(P151*H151,2)</f>
        <v>0</v>
      </c>
      <c r="L151" s="219"/>
      <c r="M151" s="221"/>
      <c r="N151" s="222" t="s">
        <v>1</v>
      </c>
      <c r="O151" s="202" t="s">
        <v>37</v>
      </c>
      <c r="P151" s="203">
        <f>I151+J151</f>
        <v>0</v>
      </c>
      <c r="Q151" s="203">
        <f>ROUND(I151*H151,2)</f>
        <v>0</v>
      </c>
      <c r="R151" s="203">
        <f>ROUND(J151*H151,2)</f>
        <v>0</v>
      </c>
      <c r="S151" s="68"/>
      <c r="T151" s="204">
        <f>S151*H151</f>
        <v>0</v>
      </c>
      <c r="U151" s="204">
        <v>0</v>
      </c>
      <c r="V151" s="204">
        <f>U151*H151</f>
        <v>0</v>
      </c>
      <c r="W151" s="204">
        <v>0</v>
      </c>
      <c r="X151" s="205">
        <f>W151*H151</f>
        <v>0</v>
      </c>
      <c r="Y151" s="31"/>
      <c r="Z151" s="31"/>
      <c r="AA151" s="31"/>
      <c r="AB151" s="31"/>
      <c r="AC151" s="31"/>
      <c r="AD151" s="31"/>
      <c r="AE151" s="31"/>
      <c r="AR151" s="206" t="s">
        <v>218</v>
      </c>
      <c r="AT151" s="206" t="s">
        <v>199</v>
      </c>
      <c r="AU151" s="206" t="s">
        <v>81</v>
      </c>
      <c r="AY151" s="14" t="s">
        <v>167</v>
      </c>
      <c r="BE151" s="207">
        <f>IF(O151="základní",K151,0)</f>
        <v>0</v>
      </c>
      <c r="BF151" s="207">
        <f>IF(O151="snížená",K151,0)</f>
        <v>0</v>
      </c>
      <c r="BG151" s="207">
        <f>IF(O151="zákl. přenesená",K151,0)</f>
        <v>0</v>
      </c>
      <c r="BH151" s="207">
        <f>IF(O151="sníž. přenesená",K151,0)</f>
        <v>0</v>
      </c>
      <c r="BI151" s="207">
        <f>IF(O151="nulová",K151,0)</f>
        <v>0</v>
      </c>
      <c r="BJ151" s="14" t="s">
        <v>81</v>
      </c>
      <c r="BK151" s="207">
        <f>ROUND(P151*H151,2)</f>
        <v>0</v>
      </c>
      <c r="BL151" s="14" t="s">
        <v>218</v>
      </c>
      <c r="BM151" s="206" t="s">
        <v>1110</v>
      </c>
    </row>
    <row r="152" spans="1:65" s="2" customFormat="1" ht="19.5">
      <c r="A152" s="31"/>
      <c r="B152" s="32"/>
      <c r="C152" s="33"/>
      <c r="D152" s="208" t="s">
        <v>174</v>
      </c>
      <c r="E152" s="33"/>
      <c r="F152" s="209" t="s">
        <v>228</v>
      </c>
      <c r="G152" s="33"/>
      <c r="H152" s="33"/>
      <c r="I152" s="210"/>
      <c r="J152" s="210"/>
      <c r="K152" s="33"/>
      <c r="L152" s="33"/>
      <c r="M152" s="36"/>
      <c r="N152" s="211"/>
      <c r="O152" s="212"/>
      <c r="P152" s="68"/>
      <c r="Q152" s="68"/>
      <c r="R152" s="68"/>
      <c r="S152" s="68"/>
      <c r="T152" s="68"/>
      <c r="U152" s="68"/>
      <c r="V152" s="68"/>
      <c r="W152" s="68"/>
      <c r="X152" s="69"/>
      <c r="Y152" s="31"/>
      <c r="Z152" s="31"/>
      <c r="AA152" s="31"/>
      <c r="AB152" s="31"/>
      <c r="AC152" s="31"/>
      <c r="AD152" s="31"/>
      <c r="AE152" s="31"/>
      <c r="AT152" s="14" t="s">
        <v>174</v>
      </c>
      <c r="AU152" s="14" t="s">
        <v>81</v>
      </c>
    </row>
    <row r="153" spans="1:65" s="2" customFormat="1" ht="14.45" customHeight="1">
      <c r="A153" s="31"/>
      <c r="B153" s="32"/>
      <c r="C153" s="213" t="s">
        <v>230</v>
      </c>
      <c r="D153" s="213" t="s">
        <v>199</v>
      </c>
      <c r="E153" s="214" t="s">
        <v>231</v>
      </c>
      <c r="F153" s="215" t="s">
        <v>232</v>
      </c>
      <c r="G153" s="216" t="s">
        <v>202</v>
      </c>
      <c r="H153" s="217">
        <v>1</v>
      </c>
      <c r="I153" s="218"/>
      <c r="J153" s="219"/>
      <c r="K153" s="220">
        <f>ROUND(P153*H153,2)</f>
        <v>0</v>
      </c>
      <c r="L153" s="219"/>
      <c r="M153" s="221"/>
      <c r="N153" s="222" t="s">
        <v>1</v>
      </c>
      <c r="O153" s="202" t="s">
        <v>37</v>
      </c>
      <c r="P153" s="203">
        <f>I153+J153</f>
        <v>0</v>
      </c>
      <c r="Q153" s="203">
        <f>ROUND(I153*H153,2)</f>
        <v>0</v>
      </c>
      <c r="R153" s="203">
        <f>ROUND(J153*H153,2)</f>
        <v>0</v>
      </c>
      <c r="S153" s="68"/>
      <c r="T153" s="204">
        <f>S153*H153</f>
        <v>0</v>
      </c>
      <c r="U153" s="204">
        <v>0</v>
      </c>
      <c r="V153" s="204">
        <f>U153*H153</f>
        <v>0</v>
      </c>
      <c r="W153" s="204">
        <v>0</v>
      </c>
      <c r="X153" s="205">
        <f>W153*H153</f>
        <v>0</v>
      </c>
      <c r="Y153" s="31"/>
      <c r="Z153" s="31"/>
      <c r="AA153" s="31"/>
      <c r="AB153" s="31"/>
      <c r="AC153" s="31"/>
      <c r="AD153" s="31"/>
      <c r="AE153" s="31"/>
      <c r="AR153" s="206" t="s">
        <v>218</v>
      </c>
      <c r="AT153" s="206" t="s">
        <v>199</v>
      </c>
      <c r="AU153" s="206" t="s">
        <v>81</v>
      </c>
      <c r="AY153" s="14" t="s">
        <v>167</v>
      </c>
      <c r="BE153" s="207">
        <f>IF(O153="základní",K153,0)</f>
        <v>0</v>
      </c>
      <c r="BF153" s="207">
        <f>IF(O153="snížená",K153,0)</f>
        <v>0</v>
      </c>
      <c r="BG153" s="207">
        <f>IF(O153="zákl. přenesená",K153,0)</f>
        <v>0</v>
      </c>
      <c r="BH153" s="207">
        <f>IF(O153="sníž. přenesená",K153,0)</f>
        <v>0</v>
      </c>
      <c r="BI153" s="207">
        <f>IF(O153="nulová",K153,0)</f>
        <v>0</v>
      </c>
      <c r="BJ153" s="14" t="s">
        <v>81</v>
      </c>
      <c r="BK153" s="207">
        <f>ROUND(P153*H153,2)</f>
        <v>0</v>
      </c>
      <c r="BL153" s="14" t="s">
        <v>218</v>
      </c>
      <c r="BM153" s="206" t="s">
        <v>1111</v>
      </c>
    </row>
    <row r="154" spans="1:65" s="2" customFormat="1" ht="11.25">
      <c r="A154" s="31"/>
      <c r="B154" s="32"/>
      <c r="C154" s="33"/>
      <c r="D154" s="208" t="s">
        <v>174</v>
      </c>
      <c r="E154" s="33"/>
      <c r="F154" s="209" t="s">
        <v>232</v>
      </c>
      <c r="G154" s="33"/>
      <c r="H154" s="33"/>
      <c r="I154" s="210"/>
      <c r="J154" s="210"/>
      <c r="K154" s="33"/>
      <c r="L154" s="33"/>
      <c r="M154" s="36"/>
      <c r="N154" s="211"/>
      <c r="O154" s="212"/>
      <c r="P154" s="68"/>
      <c r="Q154" s="68"/>
      <c r="R154" s="68"/>
      <c r="S154" s="68"/>
      <c r="T154" s="68"/>
      <c r="U154" s="68"/>
      <c r="V154" s="68"/>
      <c r="W154" s="68"/>
      <c r="X154" s="69"/>
      <c r="Y154" s="31"/>
      <c r="Z154" s="31"/>
      <c r="AA154" s="31"/>
      <c r="AB154" s="31"/>
      <c r="AC154" s="31"/>
      <c r="AD154" s="31"/>
      <c r="AE154" s="31"/>
      <c r="AT154" s="14" t="s">
        <v>174</v>
      </c>
      <c r="AU154" s="14" t="s">
        <v>81</v>
      </c>
    </row>
    <row r="155" spans="1:65" s="2" customFormat="1" ht="14.45" customHeight="1">
      <c r="A155" s="31"/>
      <c r="B155" s="32"/>
      <c r="C155" s="193" t="s">
        <v>9</v>
      </c>
      <c r="D155" s="193" t="s">
        <v>169</v>
      </c>
      <c r="E155" s="194" t="s">
        <v>234</v>
      </c>
      <c r="F155" s="195" t="s">
        <v>235</v>
      </c>
      <c r="G155" s="196" t="s">
        <v>202</v>
      </c>
      <c r="H155" s="197">
        <v>1</v>
      </c>
      <c r="I155" s="198"/>
      <c r="J155" s="198"/>
      <c r="K155" s="199">
        <f>ROUND(P155*H155,2)</f>
        <v>0</v>
      </c>
      <c r="L155" s="200"/>
      <c r="M155" s="36"/>
      <c r="N155" s="201" t="s">
        <v>1</v>
      </c>
      <c r="O155" s="202" t="s">
        <v>37</v>
      </c>
      <c r="P155" s="203">
        <f>I155+J155</f>
        <v>0</v>
      </c>
      <c r="Q155" s="203">
        <f>ROUND(I155*H155,2)</f>
        <v>0</v>
      </c>
      <c r="R155" s="203">
        <f>ROUND(J155*H155,2)</f>
        <v>0</v>
      </c>
      <c r="S155" s="68"/>
      <c r="T155" s="204">
        <f>S155*H155</f>
        <v>0</v>
      </c>
      <c r="U155" s="204">
        <v>0</v>
      </c>
      <c r="V155" s="204">
        <f>U155*H155</f>
        <v>0</v>
      </c>
      <c r="W155" s="204">
        <v>0</v>
      </c>
      <c r="X155" s="205">
        <f>W155*H155</f>
        <v>0</v>
      </c>
      <c r="Y155" s="31"/>
      <c r="Z155" s="31"/>
      <c r="AA155" s="31"/>
      <c r="AB155" s="31"/>
      <c r="AC155" s="31"/>
      <c r="AD155" s="31"/>
      <c r="AE155" s="31"/>
      <c r="AR155" s="206" t="s">
        <v>81</v>
      </c>
      <c r="AT155" s="206" t="s">
        <v>169</v>
      </c>
      <c r="AU155" s="206" t="s">
        <v>81</v>
      </c>
      <c r="AY155" s="14" t="s">
        <v>167</v>
      </c>
      <c r="BE155" s="207">
        <f>IF(O155="základní",K155,0)</f>
        <v>0</v>
      </c>
      <c r="BF155" s="207">
        <f>IF(O155="snížená",K155,0)</f>
        <v>0</v>
      </c>
      <c r="BG155" s="207">
        <f>IF(O155="zákl. přenesená",K155,0)</f>
        <v>0</v>
      </c>
      <c r="BH155" s="207">
        <f>IF(O155="sníž. přenesená",K155,0)</f>
        <v>0</v>
      </c>
      <c r="BI155" s="207">
        <f>IF(O155="nulová",K155,0)</f>
        <v>0</v>
      </c>
      <c r="BJ155" s="14" t="s">
        <v>81</v>
      </c>
      <c r="BK155" s="207">
        <f>ROUND(P155*H155,2)</f>
        <v>0</v>
      </c>
      <c r="BL155" s="14" t="s">
        <v>81</v>
      </c>
      <c r="BM155" s="206" t="s">
        <v>1112</v>
      </c>
    </row>
    <row r="156" spans="1:65" s="2" customFormat="1" ht="19.5">
      <c r="A156" s="31"/>
      <c r="B156" s="32"/>
      <c r="C156" s="33"/>
      <c r="D156" s="208" t="s">
        <v>174</v>
      </c>
      <c r="E156" s="33"/>
      <c r="F156" s="209" t="s">
        <v>237</v>
      </c>
      <c r="G156" s="33"/>
      <c r="H156" s="33"/>
      <c r="I156" s="210"/>
      <c r="J156" s="210"/>
      <c r="K156" s="33"/>
      <c r="L156" s="33"/>
      <c r="M156" s="36"/>
      <c r="N156" s="211"/>
      <c r="O156" s="212"/>
      <c r="P156" s="68"/>
      <c r="Q156" s="68"/>
      <c r="R156" s="68"/>
      <c r="S156" s="68"/>
      <c r="T156" s="68"/>
      <c r="U156" s="68"/>
      <c r="V156" s="68"/>
      <c r="W156" s="68"/>
      <c r="X156" s="69"/>
      <c r="Y156" s="31"/>
      <c r="Z156" s="31"/>
      <c r="AA156" s="31"/>
      <c r="AB156" s="31"/>
      <c r="AC156" s="31"/>
      <c r="AD156" s="31"/>
      <c r="AE156" s="31"/>
      <c r="AT156" s="14" t="s">
        <v>174</v>
      </c>
      <c r="AU156" s="14" t="s">
        <v>81</v>
      </c>
    </row>
    <row r="157" spans="1:65" s="2" customFormat="1" ht="14.45" customHeight="1">
      <c r="A157" s="31"/>
      <c r="B157" s="32"/>
      <c r="C157" s="193" t="s">
        <v>238</v>
      </c>
      <c r="D157" s="193" t="s">
        <v>169</v>
      </c>
      <c r="E157" s="194" t="s">
        <v>239</v>
      </c>
      <c r="F157" s="195" t="s">
        <v>240</v>
      </c>
      <c r="G157" s="196" t="s">
        <v>202</v>
      </c>
      <c r="H157" s="197">
        <v>1</v>
      </c>
      <c r="I157" s="198"/>
      <c r="J157" s="198"/>
      <c r="K157" s="199">
        <f>ROUND(P157*H157,2)</f>
        <v>0</v>
      </c>
      <c r="L157" s="200"/>
      <c r="M157" s="36"/>
      <c r="N157" s="201" t="s">
        <v>1</v>
      </c>
      <c r="O157" s="202" t="s">
        <v>37</v>
      </c>
      <c r="P157" s="203">
        <f>I157+J157</f>
        <v>0</v>
      </c>
      <c r="Q157" s="203">
        <f>ROUND(I157*H157,2)</f>
        <v>0</v>
      </c>
      <c r="R157" s="203">
        <f>ROUND(J157*H157,2)</f>
        <v>0</v>
      </c>
      <c r="S157" s="68"/>
      <c r="T157" s="204">
        <f>S157*H157</f>
        <v>0</v>
      </c>
      <c r="U157" s="204">
        <v>0</v>
      </c>
      <c r="V157" s="204">
        <f>U157*H157</f>
        <v>0</v>
      </c>
      <c r="W157" s="204">
        <v>0</v>
      </c>
      <c r="X157" s="205">
        <f>W157*H157</f>
        <v>0</v>
      </c>
      <c r="Y157" s="31"/>
      <c r="Z157" s="31"/>
      <c r="AA157" s="31"/>
      <c r="AB157" s="31"/>
      <c r="AC157" s="31"/>
      <c r="AD157" s="31"/>
      <c r="AE157" s="31"/>
      <c r="AR157" s="206" t="s">
        <v>81</v>
      </c>
      <c r="AT157" s="206" t="s">
        <v>169</v>
      </c>
      <c r="AU157" s="206" t="s">
        <v>81</v>
      </c>
      <c r="AY157" s="14" t="s">
        <v>167</v>
      </c>
      <c r="BE157" s="207">
        <f>IF(O157="základní",K157,0)</f>
        <v>0</v>
      </c>
      <c r="BF157" s="207">
        <f>IF(O157="snížená",K157,0)</f>
        <v>0</v>
      </c>
      <c r="BG157" s="207">
        <f>IF(O157="zákl. přenesená",K157,0)</f>
        <v>0</v>
      </c>
      <c r="BH157" s="207">
        <f>IF(O157="sníž. přenesená",K157,0)</f>
        <v>0</v>
      </c>
      <c r="BI157" s="207">
        <f>IF(O157="nulová",K157,0)</f>
        <v>0</v>
      </c>
      <c r="BJ157" s="14" t="s">
        <v>81</v>
      </c>
      <c r="BK157" s="207">
        <f>ROUND(P157*H157,2)</f>
        <v>0</v>
      </c>
      <c r="BL157" s="14" t="s">
        <v>81</v>
      </c>
      <c r="BM157" s="206" t="s">
        <v>1113</v>
      </c>
    </row>
    <row r="158" spans="1:65" s="2" customFormat="1" ht="29.25">
      <c r="A158" s="31"/>
      <c r="B158" s="32"/>
      <c r="C158" s="33"/>
      <c r="D158" s="208" t="s">
        <v>174</v>
      </c>
      <c r="E158" s="33"/>
      <c r="F158" s="209" t="s">
        <v>242</v>
      </c>
      <c r="G158" s="33"/>
      <c r="H158" s="33"/>
      <c r="I158" s="210"/>
      <c r="J158" s="210"/>
      <c r="K158" s="33"/>
      <c r="L158" s="33"/>
      <c r="M158" s="36"/>
      <c r="N158" s="211"/>
      <c r="O158" s="212"/>
      <c r="P158" s="68"/>
      <c r="Q158" s="68"/>
      <c r="R158" s="68"/>
      <c r="S158" s="68"/>
      <c r="T158" s="68"/>
      <c r="U158" s="68"/>
      <c r="V158" s="68"/>
      <c r="W158" s="68"/>
      <c r="X158" s="69"/>
      <c r="Y158" s="31"/>
      <c r="Z158" s="31"/>
      <c r="AA158" s="31"/>
      <c r="AB158" s="31"/>
      <c r="AC158" s="31"/>
      <c r="AD158" s="31"/>
      <c r="AE158" s="31"/>
      <c r="AT158" s="14" t="s">
        <v>174</v>
      </c>
      <c r="AU158" s="14" t="s">
        <v>81</v>
      </c>
    </row>
    <row r="159" spans="1:65" s="2" customFormat="1" ht="24.2" customHeight="1">
      <c r="A159" s="31"/>
      <c r="B159" s="32"/>
      <c r="C159" s="213" t="s">
        <v>243</v>
      </c>
      <c r="D159" s="213" t="s">
        <v>199</v>
      </c>
      <c r="E159" s="214" t="s">
        <v>244</v>
      </c>
      <c r="F159" s="215" t="s">
        <v>245</v>
      </c>
      <c r="G159" s="216" t="s">
        <v>202</v>
      </c>
      <c r="H159" s="217">
        <v>1</v>
      </c>
      <c r="I159" s="218"/>
      <c r="J159" s="219"/>
      <c r="K159" s="220">
        <f>ROUND(P159*H159,2)</f>
        <v>0</v>
      </c>
      <c r="L159" s="219"/>
      <c r="M159" s="221"/>
      <c r="N159" s="222" t="s">
        <v>1</v>
      </c>
      <c r="O159" s="202" t="s">
        <v>37</v>
      </c>
      <c r="P159" s="203">
        <f>I159+J159</f>
        <v>0</v>
      </c>
      <c r="Q159" s="203">
        <f>ROUND(I159*H159,2)</f>
        <v>0</v>
      </c>
      <c r="R159" s="203">
        <f>ROUND(J159*H159,2)</f>
        <v>0</v>
      </c>
      <c r="S159" s="68"/>
      <c r="T159" s="204">
        <f>S159*H159</f>
        <v>0</v>
      </c>
      <c r="U159" s="204">
        <v>0</v>
      </c>
      <c r="V159" s="204">
        <f>U159*H159</f>
        <v>0</v>
      </c>
      <c r="W159" s="204">
        <v>0</v>
      </c>
      <c r="X159" s="205">
        <f>W159*H159</f>
        <v>0</v>
      </c>
      <c r="Y159" s="31"/>
      <c r="Z159" s="31"/>
      <c r="AA159" s="31"/>
      <c r="AB159" s="31"/>
      <c r="AC159" s="31"/>
      <c r="AD159" s="31"/>
      <c r="AE159" s="31"/>
      <c r="AR159" s="206" t="s">
        <v>218</v>
      </c>
      <c r="AT159" s="206" t="s">
        <v>199</v>
      </c>
      <c r="AU159" s="206" t="s">
        <v>81</v>
      </c>
      <c r="AY159" s="14" t="s">
        <v>167</v>
      </c>
      <c r="BE159" s="207">
        <f>IF(O159="základní",K159,0)</f>
        <v>0</v>
      </c>
      <c r="BF159" s="207">
        <f>IF(O159="snížená",K159,0)</f>
        <v>0</v>
      </c>
      <c r="BG159" s="207">
        <f>IF(O159="zákl. přenesená",K159,0)</f>
        <v>0</v>
      </c>
      <c r="BH159" s="207">
        <f>IF(O159="sníž. přenesená",K159,0)</f>
        <v>0</v>
      </c>
      <c r="BI159" s="207">
        <f>IF(O159="nulová",K159,0)</f>
        <v>0</v>
      </c>
      <c r="BJ159" s="14" t="s">
        <v>81</v>
      </c>
      <c r="BK159" s="207">
        <f>ROUND(P159*H159,2)</f>
        <v>0</v>
      </c>
      <c r="BL159" s="14" t="s">
        <v>218</v>
      </c>
      <c r="BM159" s="206" t="s">
        <v>1114</v>
      </c>
    </row>
    <row r="160" spans="1:65" s="2" customFormat="1" ht="11.25">
      <c r="A160" s="31"/>
      <c r="B160" s="32"/>
      <c r="C160" s="33"/>
      <c r="D160" s="208" t="s">
        <v>174</v>
      </c>
      <c r="E160" s="33"/>
      <c r="F160" s="209" t="s">
        <v>245</v>
      </c>
      <c r="G160" s="33"/>
      <c r="H160" s="33"/>
      <c r="I160" s="210"/>
      <c r="J160" s="210"/>
      <c r="K160" s="33"/>
      <c r="L160" s="33"/>
      <c r="M160" s="36"/>
      <c r="N160" s="211"/>
      <c r="O160" s="212"/>
      <c r="P160" s="68"/>
      <c r="Q160" s="68"/>
      <c r="R160" s="68"/>
      <c r="S160" s="68"/>
      <c r="T160" s="68"/>
      <c r="U160" s="68"/>
      <c r="V160" s="68"/>
      <c r="W160" s="68"/>
      <c r="X160" s="69"/>
      <c r="Y160" s="31"/>
      <c r="Z160" s="31"/>
      <c r="AA160" s="31"/>
      <c r="AB160" s="31"/>
      <c r="AC160" s="31"/>
      <c r="AD160" s="31"/>
      <c r="AE160" s="31"/>
      <c r="AT160" s="14" t="s">
        <v>174</v>
      </c>
      <c r="AU160" s="14" t="s">
        <v>81</v>
      </c>
    </row>
    <row r="161" spans="1:65" s="2" customFormat="1" ht="24.2" customHeight="1">
      <c r="A161" s="31"/>
      <c r="B161" s="32"/>
      <c r="C161" s="213" t="s">
        <v>247</v>
      </c>
      <c r="D161" s="213" t="s">
        <v>199</v>
      </c>
      <c r="E161" s="214" t="s">
        <v>248</v>
      </c>
      <c r="F161" s="215" t="s">
        <v>249</v>
      </c>
      <c r="G161" s="216" t="s">
        <v>202</v>
      </c>
      <c r="H161" s="217">
        <v>1</v>
      </c>
      <c r="I161" s="218"/>
      <c r="J161" s="219"/>
      <c r="K161" s="220">
        <f>ROUND(P161*H161,2)</f>
        <v>0</v>
      </c>
      <c r="L161" s="219"/>
      <c r="M161" s="221"/>
      <c r="N161" s="222" t="s">
        <v>1</v>
      </c>
      <c r="O161" s="202" t="s">
        <v>37</v>
      </c>
      <c r="P161" s="203">
        <f>I161+J161</f>
        <v>0</v>
      </c>
      <c r="Q161" s="203">
        <f>ROUND(I161*H161,2)</f>
        <v>0</v>
      </c>
      <c r="R161" s="203">
        <f>ROUND(J161*H161,2)</f>
        <v>0</v>
      </c>
      <c r="S161" s="68"/>
      <c r="T161" s="204">
        <f>S161*H161</f>
        <v>0</v>
      </c>
      <c r="U161" s="204">
        <v>0</v>
      </c>
      <c r="V161" s="204">
        <f>U161*H161</f>
        <v>0</v>
      </c>
      <c r="W161" s="204">
        <v>0</v>
      </c>
      <c r="X161" s="205">
        <f>W161*H161</f>
        <v>0</v>
      </c>
      <c r="Y161" s="31"/>
      <c r="Z161" s="31"/>
      <c r="AA161" s="31"/>
      <c r="AB161" s="31"/>
      <c r="AC161" s="31"/>
      <c r="AD161" s="31"/>
      <c r="AE161" s="31"/>
      <c r="AR161" s="206" t="s">
        <v>218</v>
      </c>
      <c r="AT161" s="206" t="s">
        <v>199</v>
      </c>
      <c r="AU161" s="206" t="s">
        <v>81</v>
      </c>
      <c r="AY161" s="14" t="s">
        <v>167</v>
      </c>
      <c r="BE161" s="207">
        <f>IF(O161="základní",K161,0)</f>
        <v>0</v>
      </c>
      <c r="BF161" s="207">
        <f>IF(O161="snížená",K161,0)</f>
        <v>0</v>
      </c>
      <c r="BG161" s="207">
        <f>IF(O161="zákl. přenesená",K161,0)</f>
        <v>0</v>
      </c>
      <c r="BH161" s="207">
        <f>IF(O161="sníž. přenesená",K161,0)</f>
        <v>0</v>
      </c>
      <c r="BI161" s="207">
        <f>IF(O161="nulová",K161,0)</f>
        <v>0</v>
      </c>
      <c r="BJ161" s="14" t="s">
        <v>81</v>
      </c>
      <c r="BK161" s="207">
        <f>ROUND(P161*H161,2)</f>
        <v>0</v>
      </c>
      <c r="BL161" s="14" t="s">
        <v>218</v>
      </c>
      <c r="BM161" s="206" t="s">
        <v>1115</v>
      </c>
    </row>
    <row r="162" spans="1:65" s="2" customFormat="1" ht="19.5">
      <c r="A162" s="31"/>
      <c r="B162" s="32"/>
      <c r="C162" s="33"/>
      <c r="D162" s="208" t="s">
        <v>174</v>
      </c>
      <c r="E162" s="33"/>
      <c r="F162" s="209" t="s">
        <v>249</v>
      </c>
      <c r="G162" s="33"/>
      <c r="H162" s="33"/>
      <c r="I162" s="210"/>
      <c r="J162" s="210"/>
      <c r="K162" s="33"/>
      <c r="L162" s="33"/>
      <c r="M162" s="36"/>
      <c r="N162" s="211"/>
      <c r="O162" s="212"/>
      <c r="P162" s="68"/>
      <c r="Q162" s="68"/>
      <c r="R162" s="68"/>
      <c r="S162" s="68"/>
      <c r="T162" s="68"/>
      <c r="U162" s="68"/>
      <c r="V162" s="68"/>
      <c r="W162" s="68"/>
      <c r="X162" s="69"/>
      <c r="Y162" s="31"/>
      <c r="Z162" s="31"/>
      <c r="AA162" s="31"/>
      <c r="AB162" s="31"/>
      <c r="AC162" s="31"/>
      <c r="AD162" s="31"/>
      <c r="AE162" s="31"/>
      <c r="AT162" s="14" t="s">
        <v>174</v>
      </c>
      <c r="AU162" s="14" t="s">
        <v>81</v>
      </c>
    </row>
    <row r="163" spans="1:65" s="2" customFormat="1" ht="49.15" customHeight="1">
      <c r="A163" s="31"/>
      <c r="B163" s="32"/>
      <c r="C163" s="213" t="s">
        <v>251</v>
      </c>
      <c r="D163" s="213" t="s">
        <v>199</v>
      </c>
      <c r="E163" s="214" t="s">
        <v>252</v>
      </c>
      <c r="F163" s="215" t="s">
        <v>253</v>
      </c>
      <c r="G163" s="216" t="s">
        <v>202</v>
      </c>
      <c r="H163" s="217">
        <v>12</v>
      </c>
      <c r="I163" s="218"/>
      <c r="J163" s="219"/>
      <c r="K163" s="220">
        <f>ROUND(P163*H163,2)</f>
        <v>0</v>
      </c>
      <c r="L163" s="219"/>
      <c r="M163" s="221"/>
      <c r="N163" s="222" t="s">
        <v>1</v>
      </c>
      <c r="O163" s="202" t="s">
        <v>37</v>
      </c>
      <c r="P163" s="203">
        <f>I163+J163</f>
        <v>0</v>
      </c>
      <c r="Q163" s="203">
        <f>ROUND(I163*H163,2)</f>
        <v>0</v>
      </c>
      <c r="R163" s="203">
        <f>ROUND(J163*H163,2)</f>
        <v>0</v>
      </c>
      <c r="S163" s="68"/>
      <c r="T163" s="204">
        <f>S163*H163</f>
        <v>0</v>
      </c>
      <c r="U163" s="204">
        <v>0</v>
      </c>
      <c r="V163" s="204">
        <f>U163*H163</f>
        <v>0</v>
      </c>
      <c r="W163" s="204">
        <v>0</v>
      </c>
      <c r="X163" s="205">
        <f>W163*H163</f>
        <v>0</v>
      </c>
      <c r="Y163" s="31"/>
      <c r="Z163" s="31"/>
      <c r="AA163" s="31"/>
      <c r="AB163" s="31"/>
      <c r="AC163" s="31"/>
      <c r="AD163" s="31"/>
      <c r="AE163" s="31"/>
      <c r="AR163" s="206" t="s">
        <v>218</v>
      </c>
      <c r="AT163" s="206" t="s">
        <v>199</v>
      </c>
      <c r="AU163" s="206" t="s">
        <v>81</v>
      </c>
      <c r="AY163" s="14" t="s">
        <v>167</v>
      </c>
      <c r="BE163" s="207">
        <f>IF(O163="základní",K163,0)</f>
        <v>0</v>
      </c>
      <c r="BF163" s="207">
        <f>IF(O163="snížená",K163,0)</f>
        <v>0</v>
      </c>
      <c r="BG163" s="207">
        <f>IF(O163="zákl. přenesená",K163,0)</f>
        <v>0</v>
      </c>
      <c r="BH163" s="207">
        <f>IF(O163="sníž. přenesená",K163,0)</f>
        <v>0</v>
      </c>
      <c r="BI163" s="207">
        <f>IF(O163="nulová",K163,0)</f>
        <v>0</v>
      </c>
      <c r="BJ163" s="14" t="s">
        <v>81</v>
      </c>
      <c r="BK163" s="207">
        <f>ROUND(P163*H163,2)</f>
        <v>0</v>
      </c>
      <c r="BL163" s="14" t="s">
        <v>218</v>
      </c>
      <c r="BM163" s="206" t="s">
        <v>1116</v>
      </c>
    </row>
    <row r="164" spans="1:65" s="2" customFormat="1" ht="29.25">
      <c r="A164" s="31"/>
      <c r="B164" s="32"/>
      <c r="C164" s="33"/>
      <c r="D164" s="208" t="s">
        <v>174</v>
      </c>
      <c r="E164" s="33"/>
      <c r="F164" s="209" t="s">
        <v>253</v>
      </c>
      <c r="G164" s="33"/>
      <c r="H164" s="33"/>
      <c r="I164" s="210"/>
      <c r="J164" s="210"/>
      <c r="K164" s="33"/>
      <c r="L164" s="33"/>
      <c r="M164" s="36"/>
      <c r="N164" s="211"/>
      <c r="O164" s="212"/>
      <c r="P164" s="68"/>
      <c r="Q164" s="68"/>
      <c r="R164" s="68"/>
      <c r="S164" s="68"/>
      <c r="T164" s="68"/>
      <c r="U164" s="68"/>
      <c r="V164" s="68"/>
      <c r="W164" s="68"/>
      <c r="X164" s="69"/>
      <c r="Y164" s="31"/>
      <c r="Z164" s="31"/>
      <c r="AA164" s="31"/>
      <c r="AB164" s="31"/>
      <c r="AC164" s="31"/>
      <c r="AD164" s="31"/>
      <c r="AE164" s="31"/>
      <c r="AT164" s="14" t="s">
        <v>174</v>
      </c>
      <c r="AU164" s="14" t="s">
        <v>81</v>
      </c>
    </row>
    <row r="165" spans="1:65" s="2" customFormat="1" ht="24.2" customHeight="1">
      <c r="A165" s="31"/>
      <c r="B165" s="32"/>
      <c r="C165" s="193" t="s">
        <v>255</v>
      </c>
      <c r="D165" s="193" t="s">
        <v>169</v>
      </c>
      <c r="E165" s="194" t="s">
        <v>256</v>
      </c>
      <c r="F165" s="195" t="s">
        <v>257</v>
      </c>
      <c r="G165" s="196" t="s">
        <v>172</v>
      </c>
      <c r="H165" s="197">
        <v>10</v>
      </c>
      <c r="I165" s="198"/>
      <c r="J165" s="198"/>
      <c r="K165" s="199">
        <f>ROUND(P165*H165,2)</f>
        <v>0</v>
      </c>
      <c r="L165" s="200"/>
      <c r="M165" s="36"/>
      <c r="N165" s="201" t="s">
        <v>1</v>
      </c>
      <c r="O165" s="202" t="s">
        <v>37</v>
      </c>
      <c r="P165" s="203">
        <f>I165+J165</f>
        <v>0</v>
      </c>
      <c r="Q165" s="203">
        <f>ROUND(I165*H165,2)</f>
        <v>0</v>
      </c>
      <c r="R165" s="203">
        <f>ROUND(J165*H165,2)</f>
        <v>0</v>
      </c>
      <c r="S165" s="68"/>
      <c r="T165" s="204">
        <f>S165*H165</f>
        <v>0</v>
      </c>
      <c r="U165" s="204">
        <v>0</v>
      </c>
      <c r="V165" s="204">
        <f>U165*H165</f>
        <v>0</v>
      </c>
      <c r="W165" s="204">
        <v>0</v>
      </c>
      <c r="X165" s="205">
        <f>W165*H165</f>
        <v>0</v>
      </c>
      <c r="Y165" s="31"/>
      <c r="Z165" s="31"/>
      <c r="AA165" s="31"/>
      <c r="AB165" s="31"/>
      <c r="AC165" s="31"/>
      <c r="AD165" s="31"/>
      <c r="AE165" s="31"/>
      <c r="AR165" s="206" t="s">
        <v>81</v>
      </c>
      <c r="AT165" s="206" t="s">
        <v>169</v>
      </c>
      <c r="AU165" s="206" t="s">
        <v>81</v>
      </c>
      <c r="AY165" s="14" t="s">
        <v>167</v>
      </c>
      <c r="BE165" s="207">
        <f>IF(O165="základní",K165,0)</f>
        <v>0</v>
      </c>
      <c r="BF165" s="207">
        <f>IF(O165="snížená",K165,0)</f>
        <v>0</v>
      </c>
      <c r="BG165" s="207">
        <f>IF(O165="zákl. přenesená",K165,0)</f>
        <v>0</v>
      </c>
      <c r="BH165" s="207">
        <f>IF(O165="sníž. přenesená",K165,0)</f>
        <v>0</v>
      </c>
      <c r="BI165" s="207">
        <f>IF(O165="nulová",K165,0)</f>
        <v>0</v>
      </c>
      <c r="BJ165" s="14" t="s">
        <v>81</v>
      </c>
      <c r="BK165" s="207">
        <f>ROUND(P165*H165,2)</f>
        <v>0</v>
      </c>
      <c r="BL165" s="14" t="s">
        <v>81</v>
      </c>
      <c r="BM165" s="206" t="s">
        <v>1117</v>
      </c>
    </row>
    <row r="166" spans="1:65" s="2" customFormat="1" ht="58.5">
      <c r="A166" s="31"/>
      <c r="B166" s="32"/>
      <c r="C166" s="33"/>
      <c r="D166" s="208" t="s">
        <v>174</v>
      </c>
      <c r="E166" s="33"/>
      <c r="F166" s="209" t="s">
        <v>259</v>
      </c>
      <c r="G166" s="33"/>
      <c r="H166" s="33"/>
      <c r="I166" s="210"/>
      <c r="J166" s="210"/>
      <c r="K166" s="33"/>
      <c r="L166" s="33"/>
      <c r="M166" s="36"/>
      <c r="N166" s="211"/>
      <c r="O166" s="212"/>
      <c r="P166" s="68"/>
      <c r="Q166" s="68"/>
      <c r="R166" s="68"/>
      <c r="S166" s="68"/>
      <c r="T166" s="68"/>
      <c r="U166" s="68"/>
      <c r="V166" s="68"/>
      <c r="W166" s="68"/>
      <c r="X166" s="69"/>
      <c r="Y166" s="31"/>
      <c r="Z166" s="31"/>
      <c r="AA166" s="31"/>
      <c r="AB166" s="31"/>
      <c r="AC166" s="31"/>
      <c r="AD166" s="31"/>
      <c r="AE166" s="31"/>
      <c r="AT166" s="14" t="s">
        <v>174</v>
      </c>
      <c r="AU166" s="14" t="s">
        <v>81</v>
      </c>
    </row>
    <row r="167" spans="1:65" s="2" customFormat="1" ht="37.9" customHeight="1">
      <c r="A167" s="31"/>
      <c r="B167" s="32"/>
      <c r="C167" s="193" t="s">
        <v>8</v>
      </c>
      <c r="D167" s="193" t="s">
        <v>169</v>
      </c>
      <c r="E167" s="194" t="s">
        <v>260</v>
      </c>
      <c r="F167" s="195" t="s">
        <v>261</v>
      </c>
      <c r="G167" s="196" t="s">
        <v>172</v>
      </c>
      <c r="H167" s="197">
        <v>530</v>
      </c>
      <c r="I167" s="198"/>
      <c r="J167" s="198"/>
      <c r="K167" s="199">
        <f>ROUND(P167*H167,2)</f>
        <v>0</v>
      </c>
      <c r="L167" s="200"/>
      <c r="M167" s="36"/>
      <c r="N167" s="201" t="s">
        <v>1</v>
      </c>
      <c r="O167" s="202" t="s">
        <v>37</v>
      </c>
      <c r="P167" s="203">
        <f>I167+J167</f>
        <v>0</v>
      </c>
      <c r="Q167" s="203">
        <f>ROUND(I167*H167,2)</f>
        <v>0</v>
      </c>
      <c r="R167" s="203">
        <f>ROUND(J167*H167,2)</f>
        <v>0</v>
      </c>
      <c r="S167" s="68"/>
      <c r="T167" s="204">
        <f>S167*H167</f>
        <v>0</v>
      </c>
      <c r="U167" s="204">
        <v>0</v>
      </c>
      <c r="V167" s="204">
        <f>U167*H167</f>
        <v>0</v>
      </c>
      <c r="W167" s="204">
        <v>0</v>
      </c>
      <c r="X167" s="205">
        <f>W167*H167</f>
        <v>0</v>
      </c>
      <c r="Y167" s="31"/>
      <c r="Z167" s="31"/>
      <c r="AA167" s="31"/>
      <c r="AB167" s="31"/>
      <c r="AC167" s="31"/>
      <c r="AD167" s="31"/>
      <c r="AE167" s="31"/>
      <c r="AR167" s="206" t="s">
        <v>81</v>
      </c>
      <c r="AT167" s="206" t="s">
        <v>169</v>
      </c>
      <c r="AU167" s="206" t="s">
        <v>81</v>
      </c>
      <c r="AY167" s="14" t="s">
        <v>167</v>
      </c>
      <c r="BE167" s="207">
        <f>IF(O167="základní",K167,0)</f>
        <v>0</v>
      </c>
      <c r="BF167" s="207">
        <f>IF(O167="snížená",K167,0)</f>
        <v>0</v>
      </c>
      <c r="BG167" s="207">
        <f>IF(O167="zákl. přenesená",K167,0)</f>
        <v>0</v>
      </c>
      <c r="BH167" s="207">
        <f>IF(O167="sníž. přenesená",K167,0)</f>
        <v>0</v>
      </c>
      <c r="BI167" s="207">
        <f>IF(O167="nulová",K167,0)</f>
        <v>0</v>
      </c>
      <c r="BJ167" s="14" t="s">
        <v>81</v>
      </c>
      <c r="BK167" s="207">
        <f>ROUND(P167*H167,2)</f>
        <v>0</v>
      </c>
      <c r="BL167" s="14" t="s">
        <v>81</v>
      </c>
      <c r="BM167" s="206" t="s">
        <v>1118</v>
      </c>
    </row>
    <row r="168" spans="1:65" s="2" customFormat="1" ht="68.25">
      <c r="A168" s="31"/>
      <c r="B168" s="32"/>
      <c r="C168" s="33"/>
      <c r="D168" s="208" t="s">
        <v>174</v>
      </c>
      <c r="E168" s="33"/>
      <c r="F168" s="209" t="s">
        <v>263</v>
      </c>
      <c r="G168" s="33"/>
      <c r="H168" s="33"/>
      <c r="I168" s="210"/>
      <c r="J168" s="210"/>
      <c r="K168" s="33"/>
      <c r="L168" s="33"/>
      <c r="M168" s="36"/>
      <c r="N168" s="211"/>
      <c r="O168" s="212"/>
      <c r="P168" s="68"/>
      <c r="Q168" s="68"/>
      <c r="R168" s="68"/>
      <c r="S168" s="68"/>
      <c r="T168" s="68"/>
      <c r="U168" s="68"/>
      <c r="V168" s="68"/>
      <c r="W168" s="68"/>
      <c r="X168" s="69"/>
      <c r="Y168" s="31"/>
      <c r="Z168" s="31"/>
      <c r="AA168" s="31"/>
      <c r="AB168" s="31"/>
      <c r="AC168" s="31"/>
      <c r="AD168" s="31"/>
      <c r="AE168" s="31"/>
      <c r="AT168" s="14" t="s">
        <v>174</v>
      </c>
      <c r="AU168" s="14" t="s">
        <v>81</v>
      </c>
    </row>
    <row r="169" spans="1:65" s="2" customFormat="1" ht="37.9" customHeight="1">
      <c r="A169" s="31"/>
      <c r="B169" s="32"/>
      <c r="C169" s="193" t="s">
        <v>264</v>
      </c>
      <c r="D169" s="193" t="s">
        <v>169</v>
      </c>
      <c r="E169" s="194" t="s">
        <v>265</v>
      </c>
      <c r="F169" s="195" t="s">
        <v>266</v>
      </c>
      <c r="G169" s="196" t="s">
        <v>172</v>
      </c>
      <c r="H169" s="197">
        <v>6</v>
      </c>
      <c r="I169" s="198"/>
      <c r="J169" s="198"/>
      <c r="K169" s="199">
        <f>ROUND(P169*H169,2)</f>
        <v>0</v>
      </c>
      <c r="L169" s="200"/>
      <c r="M169" s="36"/>
      <c r="N169" s="201" t="s">
        <v>1</v>
      </c>
      <c r="O169" s="202" t="s">
        <v>37</v>
      </c>
      <c r="P169" s="203">
        <f>I169+J169</f>
        <v>0</v>
      </c>
      <c r="Q169" s="203">
        <f>ROUND(I169*H169,2)</f>
        <v>0</v>
      </c>
      <c r="R169" s="203">
        <f>ROUND(J169*H169,2)</f>
        <v>0</v>
      </c>
      <c r="S169" s="68"/>
      <c r="T169" s="204">
        <f>S169*H169</f>
        <v>0</v>
      </c>
      <c r="U169" s="204">
        <v>0</v>
      </c>
      <c r="V169" s="204">
        <f>U169*H169</f>
        <v>0</v>
      </c>
      <c r="W169" s="204">
        <v>0</v>
      </c>
      <c r="X169" s="205">
        <f>W169*H169</f>
        <v>0</v>
      </c>
      <c r="Y169" s="31"/>
      <c r="Z169" s="31"/>
      <c r="AA169" s="31"/>
      <c r="AB169" s="31"/>
      <c r="AC169" s="31"/>
      <c r="AD169" s="31"/>
      <c r="AE169" s="31"/>
      <c r="AR169" s="206" t="s">
        <v>81</v>
      </c>
      <c r="AT169" s="206" t="s">
        <v>169</v>
      </c>
      <c r="AU169" s="206" t="s">
        <v>81</v>
      </c>
      <c r="AY169" s="14" t="s">
        <v>167</v>
      </c>
      <c r="BE169" s="207">
        <f>IF(O169="základní",K169,0)</f>
        <v>0</v>
      </c>
      <c r="BF169" s="207">
        <f>IF(O169="snížená",K169,0)</f>
        <v>0</v>
      </c>
      <c r="BG169" s="207">
        <f>IF(O169="zákl. přenesená",K169,0)</f>
        <v>0</v>
      </c>
      <c r="BH169" s="207">
        <f>IF(O169="sníž. přenesená",K169,0)</f>
        <v>0</v>
      </c>
      <c r="BI169" s="207">
        <f>IF(O169="nulová",K169,0)</f>
        <v>0</v>
      </c>
      <c r="BJ169" s="14" t="s">
        <v>81</v>
      </c>
      <c r="BK169" s="207">
        <f>ROUND(P169*H169,2)</f>
        <v>0</v>
      </c>
      <c r="BL169" s="14" t="s">
        <v>81</v>
      </c>
      <c r="BM169" s="206" t="s">
        <v>1119</v>
      </c>
    </row>
    <row r="170" spans="1:65" s="2" customFormat="1" ht="68.25">
      <c r="A170" s="31"/>
      <c r="B170" s="32"/>
      <c r="C170" s="33"/>
      <c r="D170" s="208" t="s">
        <v>174</v>
      </c>
      <c r="E170" s="33"/>
      <c r="F170" s="209" t="s">
        <v>268</v>
      </c>
      <c r="G170" s="33"/>
      <c r="H170" s="33"/>
      <c r="I170" s="210"/>
      <c r="J170" s="210"/>
      <c r="K170" s="33"/>
      <c r="L170" s="33"/>
      <c r="M170" s="36"/>
      <c r="N170" s="211"/>
      <c r="O170" s="212"/>
      <c r="P170" s="68"/>
      <c r="Q170" s="68"/>
      <c r="R170" s="68"/>
      <c r="S170" s="68"/>
      <c r="T170" s="68"/>
      <c r="U170" s="68"/>
      <c r="V170" s="68"/>
      <c r="W170" s="68"/>
      <c r="X170" s="69"/>
      <c r="Y170" s="31"/>
      <c r="Z170" s="31"/>
      <c r="AA170" s="31"/>
      <c r="AB170" s="31"/>
      <c r="AC170" s="31"/>
      <c r="AD170" s="31"/>
      <c r="AE170" s="31"/>
      <c r="AT170" s="14" t="s">
        <v>174</v>
      </c>
      <c r="AU170" s="14" t="s">
        <v>81</v>
      </c>
    </row>
    <row r="171" spans="1:65" s="2" customFormat="1" ht="14.45" customHeight="1">
      <c r="A171" s="31"/>
      <c r="B171" s="32"/>
      <c r="C171" s="193" t="s">
        <v>269</v>
      </c>
      <c r="D171" s="193" t="s">
        <v>169</v>
      </c>
      <c r="E171" s="194" t="s">
        <v>275</v>
      </c>
      <c r="F171" s="195" t="s">
        <v>276</v>
      </c>
      <c r="G171" s="196" t="s">
        <v>172</v>
      </c>
      <c r="H171" s="197">
        <v>50</v>
      </c>
      <c r="I171" s="198"/>
      <c r="J171" s="198"/>
      <c r="K171" s="199">
        <f>ROUND(P171*H171,2)</f>
        <v>0</v>
      </c>
      <c r="L171" s="200"/>
      <c r="M171" s="36"/>
      <c r="N171" s="201" t="s">
        <v>1</v>
      </c>
      <c r="O171" s="202" t="s">
        <v>37</v>
      </c>
      <c r="P171" s="203">
        <f>I171+J171</f>
        <v>0</v>
      </c>
      <c r="Q171" s="203">
        <f>ROUND(I171*H171,2)</f>
        <v>0</v>
      </c>
      <c r="R171" s="203">
        <f>ROUND(J171*H171,2)</f>
        <v>0</v>
      </c>
      <c r="S171" s="68"/>
      <c r="T171" s="204">
        <f>S171*H171</f>
        <v>0</v>
      </c>
      <c r="U171" s="204">
        <v>0</v>
      </c>
      <c r="V171" s="204">
        <f>U171*H171</f>
        <v>0</v>
      </c>
      <c r="W171" s="204">
        <v>0</v>
      </c>
      <c r="X171" s="205">
        <f>W171*H171</f>
        <v>0</v>
      </c>
      <c r="Y171" s="31"/>
      <c r="Z171" s="31"/>
      <c r="AA171" s="31"/>
      <c r="AB171" s="31"/>
      <c r="AC171" s="31"/>
      <c r="AD171" s="31"/>
      <c r="AE171" s="31"/>
      <c r="AR171" s="206" t="s">
        <v>81</v>
      </c>
      <c r="AT171" s="206" t="s">
        <v>169</v>
      </c>
      <c r="AU171" s="206" t="s">
        <v>81</v>
      </c>
      <c r="AY171" s="14" t="s">
        <v>167</v>
      </c>
      <c r="BE171" s="207">
        <f>IF(O171="základní",K171,0)</f>
        <v>0</v>
      </c>
      <c r="BF171" s="207">
        <f>IF(O171="snížená",K171,0)</f>
        <v>0</v>
      </c>
      <c r="BG171" s="207">
        <f>IF(O171="zákl. přenesená",K171,0)</f>
        <v>0</v>
      </c>
      <c r="BH171" s="207">
        <f>IF(O171="sníž. přenesená",K171,0)</f>
        <v>0</v>
      </c>
      <c r="BI171" s="207">
        <f>IF(O171="nulová",K171,0)</f>
        <v>0</v>
      </c>
      <c r="BJ171" s="14" t="s">
        <v>81</v>
      </c>
      <c r="BK171" s="207">
        <f>ROUND(P171*H171,2)</f>
        <v>0</v>
      </c>
      <c r="BL171" s="14" t="s">
        <v>81</v>
      </c>
      <c r="BM171" s="206" t="s">
        <v>1120</v>
      </c>
    </row>
    <row r="172" spans="1:65" s="2" customFormat="1" ht="19.5">
      <c r="A172" s="31"/>
      <c r="B172" s="32"/>
      <c r="C172" s="33"/>
      <c r="D172" s="208" t="s">
        <v>174</v>
      </c>
      <c r="E172" s="33"/>
      <c r="F172" s="209" t="s">
        <v>278</v>
      </c>
      <c r="G172" s="33"/>
      <c r="H172" s="33"/>
      <c r="I172" s="210"/>
      <c r="J172" s="210"/>
      <c r="K172" s="33"/>
      <c r="L172" s="33"/>
      <c r="M172" s="36"/>
      <c r="N172" s="211"/>
      <c r="O172" s="212"/>
      <c r="P172" s="68"/>
      <c r="Q172" s="68"/>
      <c r="R172" s="68"/>
      <c r="S172" s="68"/>
      <c r="T172" s="68"/>
      <c r="U172" s="68"/>
      <c r="V172" s="68"/>
      <c r="W172" s="68"/>
      <c r="X172" s="69"/>
      <c r="Y172" s="31"/>
      <c r="Z172" s="31"/>
      <c r="AA172" s="31"/>
      <c r="AB172" s="31"/>
      <c r="AC172" s="31"/>
      <c r="AD172" s="31"/>
      <c r="AE172" s="31"/>
      <c r="AT172" s="14" t="s">
        <v>174</v>
      </c>
      <c r="AU172" s="14" t="s">
        <v>81</v>
      </c>
    </row>
    <row r="173" spans="1:65" s="2" customFormat="1" ht="14.45" customHeight="1">
      <c r="A173" s="31"/>
      <c r="B173" s="32"/>
      <c r="C173" s="213" t="s">
        <v>274</v>
      </c>
      <c r="D173" s="213" t="s">
        <v>199</v>
      </c>
      <c r="E173" s="214" t="s">
        <v>280</v>
      </c>
      <c r="F173" s="215" t="s">
        <v>283</v>
      </c>
      <c r="G173" s="216" t="s">
        <v>202</v>
      </c>
      <c r="H173" s="217">
        <v>1</v>
      </c>
      <c r="I173" s="218"/>
      <c r="J173" s="219"/>
      <c r="K173" s="220">
        <f>ROUND(P173*H173,2)</f>
        <v>0</v>
      </c>
      <c r="L173" s="219"/>
      <c r="M173" s="221"/>
      <c r="N173" s="222" t="s">
        <v>1</v>
      </c>
      <c r="O173" s="202" t="s">
        <v>37</v>
      </c>
      <c r="P173" s="203">
        <f>I173+J173</f>
        <v>0</v>
      </c>
      <c r="Q173" s="203">
        <f>ROUND(I173*H173,2)</f>
        <v>0</v>
      </c>
      <c r="R173" s="203">
        <f>ROUND(J173*H173,2)</f>
        <v>0</v>
      </c>
      <c r="S173" s="68"/>
      <c r="T173" s="204">
        <f>S173*H173</f>
        <v>0</v>
      </c>
      <c r="U173" s="204">
        <v>0</v>
      </c>
      <c r="V173" s="204">
        <f>U173*H173</f>
        <v>0</v>
      </c>
      <c r="W173" s="204">
        <v>0</v>
      </c>
      <c r="X173" s="205">
        <f>W173*H173</f>
        <v>0</v>
      </c>
      <c r="Y173" s="31"/>
      <c r="Z173" s="31"/>
      <c r="AA173" s="31"/>
      <c r="AB173" s="31"/>
      <c r="AC173" s="31"/>
      <c r="AD173" s="31"/>
      <c r="AE173" s="31"/>
      <c r="AR173" s="206" t="s">
        <v>83</v>
      </c>
      <c r="AT173" s="206" t="s">
        <v>199</v>
      </c>
      <c r="AU173" s="206" t="s">
        <v>81</v>
      </c>
      <c r="AY173" s="14" t="s">
        <v>167</v>
      </c>
      <c r="BE173" s="207">
        <f>IF(O173="základní",K173,0)</f>
        <v>0</v>
      </c>
      <c r="BF173" s="207">
        <f>IF(O173="snížená",K173,0)</f>
        <v>0</v>
      </c>
      <c r="BG173" s="207">
        <f>IF(O173="zákl. přenesená",K173,0)</f>
        <v>0</v>
      </c>
      <c r="BH173" s="207">
        <f>IF(O173="sníž. přenesená",K173,0)</f>
        <v>0</v>
      </c>
      <c r="BI173" s="207">
        <f>IF(O173="nulová",K173,0)</f>
        <v>0</v>
      </c>
      <c r="BJ173" s="14" t="s">
        <v>81</v>
      </c>
      <c r="BK173" s="207">
        <f>ROUND(P173*H173,2)</f>
        <v>0</v>
      </c>
      <c r="BL173" s="14" t="s">
        <v>81</v>
      </c>
      <c r="BM173" s="206" t="s">
        <v>1121</v>
      </c>
    </row>
    <row r="174" spans="1:65" s="2" customFormat="1" ht="11.25">
      <c r="A174" s="31"/>
      <c r="B174" s="32"/>
      <c r="C174" s="33"/>
      <c r="D174" s="208" t="s">
        <v>174</v>
      </c>
      <c r="E174" s="33"/>
      <c r="F174" s="209" t="s">
        <v>283</v>
      </c>
      <c r="G174" s="33"/>
      <c r="H174" s="33"/>
      <c r="I174" s="210"/>
      <c r="J174" s="210"/>
      <c r="K174" s="33"/>
      <c r="L174" s="33"/>
      <c r="M174" s="36"/>
      <c r="N174" s="211"/>
      <c r="O174" s="212"/>
      <c r="P174" s="68"/>
      <c r="Q174" s="68"/>
      <c r="R174" s="68"/>
      <c r="S174" s="68"/>
      <c r="T174" s="68"/>
      <c r="U174" s="68"/>
      <c r="V174" s="68"/>
      <c r="W174" s="68"/>
      <c r="X174" s="69"/>
      <c r="Y174" s="31"/>
      <c r="Z174" s="31"/>
      <c r="AA174" s="31"/>
      <c r="AB174" s="31"/>
      <c r="AC174" s="31"/>
      <c r="AD174" s="31"/>
      <c r="AE174" s="31"/>
      <c r="AT174" s="14" t="s">
        <v>174</v>
      </c>
      <c r="AU174" s="14" t="s">
        <v>81</v>
      </c>
    </row>
    <row r="175" spans="1:65" s="2" customFormat="1" ht="14.45" customHeight="1">
      <c r="A175" s="31"/>
      <c r="B175" s="32"/>
      <c r="C175" s="193" t="s">
        <v>279</v>
      </c>
      <c r="D175" s="193" t="s">
        <v>169</v>
      </c>
      <c r="E175" s="194" t="s">
        <v>285</v>
      </c>
      <c r="F175" s="195" t="s">
        <v>286</v>
      </c>
      <c r="G175" s="196" t="s">
        <v>202</v>
      </c>
      <c r="H175" s="197">
        <v>1</v>
      </c>
      <c r="I175" s="198"/>
      <c r="J175" s="198"/>
      <c r="K175" s="199">
        <f>ROUND(P175*H175,2)</f>
        <v>0</v>
      </c>
      <c r="L175" s="200"/>
      <c r="M175" s="36"/>
      <c r="N175" s="201" t="s">
        <v>1</v>
      </c>
      <c r="O175" s="202" t="s">
        <v>37</v>
      </c>
      <c r="P175" s="203">
        <f>I175+J175</f>
        <v>0</v>
      </c>
      <c r="Q175" s="203">
        <f>ROUND(I175*H175,2)</f>
        <v>0</v>
      </c>
      <c r="R175" s="203">
        <f>ROUND(J175*H175,2)</f>
        <v>0</v>
      </c>
      <c r="S175" s="68"/>
      <c r="T175" s="204">
        <f>S175*H175</f>
        <v>0</v>
      </c>
      <c r="U175" s="204">
        <v>0</v>
      </c>
      <c r="V175" s="204">
        <f>U175*H175</f>
        <v>0</v>
      </c>
      <c r="W175" s="204">
        <v>0</v>
      </c>
      <c r="X175" s="205">
        <f>W175*H175</f>
        <v>0</v>
      </c>
      <c r="Y175" s="31"/>
      <c r="Z175" s="31"/>
      <c r="AA175" s="31"/>
      <c r="AB175" s="31"/>
      <c r="AC175" s="31"/>
      <c r="AD175" s="31"/>
      <c r="AE175" s="31"/>
      <c r="AR175" s="206" t="s">
        <v>81</v>
      </c>
      <c r="AT175" s="206" t="s">
        <v>169</v>
      </c>
      <c r="AU175" s="206" t="s">
        <v>81</v>
      </c>
      <c r="AY175" s="14" t="s">
        <v>167</v>
      </c>
      <c r="BE175" s="207">
        <f>IF(O175="základní",K175,0)</f>
        <v>0</v>
      </c>
      <c r="BF175" s="207">
        <f>IF(O175="snížená",K175,0)</f>
        <v>0</v>
      </c>
      <c r="BG175" s="207">
        <f>IF(O175="zákl. přenesená",K175,0)</f>
        <v>0</v>
      </c>
      <c r="BH175" s="207">
        <f>IF(O175="sníž. přenesená",K175,0)</f>
        <v>0</v>
      </c>
      <c r="BI175" s="207">
        <f>IF(O175="nulová",K175,0)</f>
        <v>0</v>
      </c>
      <c r="BJ175" s="14" t="s">
        <v>81</v>
      </c>
      <c r="BK175" s="207">
        <f>ROUND(P175*H175,2)</f>
        <v>0</v>
      </c>
      <c r="BL175" s="14" t="s">
        <v>81</v>
      </c>
      <c r="BM175" s="206" t="s">
        <v>1122</v>
      </c>
    </row>
    <row r="176" spans="1:65" s="2" customFormat="1" ht="11.25">
      <c r="A176" s="31"/>
      <c r="B176" s="32"/>
      <c r="C176" s="33"/>
      <c r="D176" s="208" t="s">
        <v>174</v>
      </c>
      <c r="E176" s="33"/>
      <c r="F176" s="209" t="s">
        <v>286</v>
      </c>
      <c r="G176" s="33"/>
      <c r="H176" s="33"/>
      <c r="I176" s="210"/>
      <c r="J176" s="210"/>
      <c r="K176" s="33"/>
      <c r="L176" s="33"/>
      <c r="M176" s="36"/>
      <c r="N176" s="211"/>
      <c r="O176" s="212"/>
      <c r="P176" s="68"/>
      <c r="Q176" s="68"/>
      <c r="R176" s="68"/>
      <c r="S176" s="68"/>
      <c r="T176" s="68"/>
      <c r="U176" s="68"/>
      <c r="V176" s="68"/>
      <c r="W176" s="68"/>
      <c r="X176" s="69"/>
      <c r="Y176" s="31"/>
      <c r="Z176" s="31"/>
      <c r="AA176" s="31"/>
      <c r="AB176" s="31"/>
      <c r="AC176" s="31"/>
      <c r="AD176" s="31"/>
      <c r="AE176" s="31"/>
      <c r="AT176" s="14" t="s">
        <v>174</v>
      </c>
      <c r="AU176" s="14" t="s">
        <v>81</v>
      </c>
    </row>
    <row r="177" spans="1:65" s="2" customFormat="1" ht="37.9" customHeight="1">
      <c r="A177" s="31"/>
      <c r="B177" s="32"/>
      <c r="C177" s="193" t="s">
        <v>284</v>
      </c>
      <c r="D177" s="193" t="s">
        <v>169</v>
      </c>
      <c r="E177" s="194" t="s">
        <v>289</v>
      </c>
      <c r="F177" s="195" t="s">
        <v>290</v>
      </c>
      <c r="G177" s="196" t="s">
        <v>202</v>
      </c>
      <c r="H177" s="197">
        <v>8</v>
      </c>
      <c r="I177" s="198"/>
      <c r="J177" s="198"/>
      <c r="K177" s="199">
        <f>ROUND(P177*H177,2)</f>
        <v>0</v>
      </c>
      <c r="L177" s="200"/>
      <c r="M177" s="36"/>
      <c r="N177" s="201" t="s">
        <v>1</v>
      </c>
      <c r="O177" s="202" t="s">
        <v>37</v>
      </c>
      <c r="P177" s="203">
        <f>I177+J177</f>
        <v>0</v>
      </c>
      <c r="Q177" s="203">
        <f>ROUND(I177*H177,2)</f>
        <v>0</v>
      </c>
      <c r="R177" s="203">
        <f>ROUND(J177*H177,2)</f>
        <v>0</v>
      </c>
      <c r="S177" s="68"/>
      <c r="T177" s="204">
        <f>S177*H177</f>
        <v>0</v>
      </c>
      <c r="U177" s="204">
        <v>0</v>
      </c>
      <c r="V177" s="204">
        <f>U177*H177</f>
        <v>0</v>
      </c>
      <c r="W177" s="204">
        <v>0</v>
      </c>
      <c r="X177" s="205">
        <f>W177*H177</f>
        <v>0</v>
      </c>
      <c r="Y177" s="31"/>
      <c r="Z177" s="31"/>
      <c r="AA177" s="31"/>
      <c r="AB177" s="31"/>
      <c r="AC177" s="31"/>
      <c r="AD177" s="31"/>
      <c r="AE177" s="31"/>
      <c r="AR177" s="206" t="s">
        <v>81</v>
      </c>
      <c r="AT177" s="206" t="s">
        <v>169</v>
      </c>
      <c r="AU177" s="206" t="s">
        <v>81</v>
      </c>
      <c r="AY177" s="14" t="s">
        <v>167</v>
      </c>
      <c r="BE177" s="207">
        <f>IF(O177="základní",K177,0)</f>
        <v>0</v>
      </c>
      <c r="BF177" s="207">
        <f>IF(O177="snížená",K177,0)</f>
        <v>0</v>
      </c>
      <c r="BG177" s="207">
        <f>IF(O177="zákl. přenesená",K177,0)</f>
        <v>0</v>
      </c>
      <c r="BH177" s="207">
        <f>IF(O177="sníž. přenesená",K177,0)</f>
        <v>0</v>
      </c>
      <c r="BI177" s="207">
        <f>IF(O177="nulová",K177,0)</f>
        <v>0</v>
      </c>
      <c r="BJ177" s="14" t="s">
        <v>81</v>
      </c>
      <c r="BK177" s="207">
        <f>ROUND(P177*H177,2)</f>
        <v>0</v>
      </c>
      <c r="BL177" s="14" t="s">
        <v>81</v>
      </c>
      <c r="BM177" s="206" t="s">
        <v>1123</v>
      </c>
    </row>
    <row r="178" spans="1:65" s="2" customFormat="1" ht="39">
      <c r="A178" s="31"/>
      <c r="B178" s="32"/>
      <c r="C178" s="33"/>
      <c r="D178" s="208" t="s">
        <v>174</v>
      </c>
      <c r="E178" s="33"/>
      <c r="F178" s="209" t="s">
        <v>292</v>
      </c>
      <c r="G178" s="33"/>
      <c r="H178" s="33"/>
      <c r="I178" s="210"/>
      <c r="J178" s="210"/>
      <c r="K178" s="33"/>
      <c r="L178" s="33"/>
      <c r="M178" s="36"/>
      <c r="N178" s="211"/>
      <c r="O178" s="212"/>
      <c r="P178" s="68"/>
      <c r="Q178" s="68"/>
      <c r="R178" s="68"/>
      <c r="S178" s="68"/>
      <c r="T178" s="68"/>
      <c r="U178" s="68"/>
      <c r="V178" s="68"/>
      <c r="W178" s="68"/>
      <c r="X178" s="69"/>
      <c r="Y178" s="31"/>
      <c r="Z178" s="31"/>
      <c r="AA178" s="31"/>
      <c r="AB178" s="31"/>
      <c r="AC178" s="31"/>
      <c r="AD178" s="31"/>
      <c r="AE178" s="31"/>
      <c r="AT178" s="14" t="s">
        <v>174</v>
      </c>
      <c r="AU178" s="14" t="s">
        <v>81</v>
      </c>
    </row>
    <row r="179" spans="1:65" s="2" customFormat="1" ht="37.9" customHeight="1">
      <c r="A179" s="31"/>
      <c r="B179" s="32"/>
      <c r="C179" s="193" t="s">
        <v>288</v>
      </c>
      <c r="D179" s="193" t="s">
        <v>169</v>
      </c>
      <c r="E179" s="194" t="s">
        <v>294</v>
      </c>
      <c r="F179" s="195" t="s">
        <v>295</v>
      </c>
      <c r="G179" s="196" t="s">
        <v>202</v>
      </c>
      <c r="H179" s="197">
        <v>1</v>
      </c>
      <c r="I179" s="198"/>
      <c r="J179" s="198"/>
      <c r="K179" s="199">
        <f>ROUND(P179*H179,2)</f>
        <v>0</v>
      </c>
      <c r="L179" s="200"/>
      <c r="M179" s="36"/>
      <c r="N179" s="201" t="s">
        <v>1</v>
      </c>
      <c r="O179" s="202" t="s">
        <v>37</v>
      </c>
      <c r="P179" s="203">
        <f>I179+J179</f>
        <v>0</v>
      </c>
      <c r="Q179" s="203">
        <f>ROUND(I179*H179,2)</f>
        <v>0</v>
      </c>
      <c r="R179" s="203">
        <f>ROUND(J179*H179,2)</f>
        <v>0</v>
      </c>
      <c r="S179" s="68"/>
      <c r="T179" s="204">
        <f>S179*H179</f>
        <v>0</v>
      </c>
      <c r="U179" s="204">
        <v>0</v>
      </c>
      <c r="V179" s="204">
        <f>U179*H179</f>
        <v>0</v>
      </c>
      <c r="W179" s="204">
        <v>0</v>
      </c>
      <c r="X179" s="205">
        <f>W179*H179</f>
        <v>0</v>
      </c>
      <c r="Y179" s="31"/>
      <c r="Z179" s="31"/>
      <c r="AA179" s="31"/>
      <c r="AB179" s="31"/>
      <c r="AC179" s="31"/>
      <c r="AD179" s="31"/>
      <c r="AE179" s="31"/>
      <c r="AR179" s="206" t="s">
        <v>81</v>
      </c>
      <c r="AT179" s="206" t="s">
        <v>169</v>
      </c>
      <c r="AU179" s="206" t="s">
        <v>81</v>
      </c>
      <c r="AY179" s="14" t="s">
        <v>167</v>
      </c>
      <c r="BE179" s="207">
        <f>IF(O179="základní",K179,0)</f>
        <v>0</v>
      </c>
      <c r="BF179" s="207">
        <f>IF(O179="snížená",K179,0)</f>
        <v>0</v>
      </c>
      <c r="BG179" s="207">
        <f>IF(O179="zákl. přenesená",K179,0)</f>
        <v>0</v>
      </c>
      <c r="BH179" s="207">
        <f>IF(O179="sníž. přenesená",K179,0)</f>
        <v>0</v>
      </c>
      <c r="BI179" s="207">
        <f>IF(O179="nulová",K179,0)</f>
        <v>0</v>
      </c>
      <c r="BJ179" s="14" t="s">
        <v>81</v>
      </c>
      <c r="BK179" s="207">
        <f>ROUND(P179*H179,2)</f>
        <v>0</v>
      </c>
      <c r="BL179" s="14" t="s">
        <v>81</v>
      </c>
      <c r="BM179" s="206" t="s">
        <v>1124</v>
      </c>
    </row>
    <row r="180" spans="1:65" s="2" customFormat="1" ht="39">
      <c r="A180" s="31"/>
      <c r="B180" s="32"/>
      <c r="C180" s="33"/>
      <c r="D180" s="208" t="s">
        <v>174</v>
      </c>
      <c r="E180" s="33"/>
      <c r="F180" s="209" t="s">
        <v>297</v>
      </c>
      <c r="G180" s="33"/>
      <c r="H180" s="33"/>
      <c r="I180" s="210"/>
      <c r="J180" s="210"/>
      <c r="K180" s="33"/>
      <c r="L180" s="33"/>
      <c r="M180" s="36"/>
      <c r="N180" s="211"/>
      <c r="O180" s="212"/>
      <c r="P180" s="68"/>
      <c r="Q180" s="68"/>
      <c r="R180" s="68"/>
      <c r="S180" s="68"/>
      <c r="T180" s="68"/>
      <c r="U180" s="68"/>
      <c r="V180" s="68"/>
      <c r="W180" s="68"/>
      <c r="X180" s="69"/>
      <c r="Y180" s="31"/>
      <c r="Z180" s="31"/>
      <c r="AA180" s="31"/>
      <c r="AB180" s="31"/>
      <c r="AC180" s="31"/>
      <c r="AD180" s="31"/>
      <c r="AE180" s="31"/>
      <c r="AT180" s="14" t="s">
        <v>174</v>
      </c>
      <c r="AU180" s="14" t="s">
        <v>81</v>
      </c>
    </row>
    <row r="181" spans="1:65" s="2" customFormat="1" ht="37.9" customHeight="1">
      <c r="A181" s="31"/>
      <c r="B181" s="32"/>
      <c r="C181" s="193" t="s">
        <v>293</v>
      </c>
      <c r="D181" s="193" t="s">
        <v>169</v>
      </c>
      <c r="E181" s="194" t="s">
        <v>304</v>
      </c>
      <c r="F181" s="195" t="s">
        <v>305</v>
      </c>
      <c r="G181" s="196" t="s">
        <v>202</v>
      </c>
      <c r="H181" s="197">
        <v>1</v>
      </c>
      <c r="I181" s="198"/>
      <c r="J181" s="198"/>
      <c r="K181" s="199">
        <f>ROUND(P181*H181,2)</f>
        <v>0</v>
      </c>
      <c r="L181" s="200"/>
      <c r="M181" s="36"/>
      <c r="N181" s="201" t="s">
        <v>1</v>
      </c>
      <c r="O181" s="202" t="s">
        <v>37</v>
      </c>
      <c r="P181" s="203">
        <f>I181+J181</f>
        <v>0</v>
      </c>
      <c r="Q181" s="203">
        <f>ROUND(I181*H181,2)</f>
        <v>0</v>
      </c>
      <c r="R181" s="203">
        <f>ROUND(J181*H181,2)</f>
        <v>0</v>
      </c>
      <c r="S181" s="68"/>
      <c r="T181" s="204">
        <f>S181*H181</f>
        <v>0</v>
      </c>
      <c r="U181" s="204">
        <v>0</v>
      </c>
      <c r="V181" s="204">
        <f>U181*H181</f>
        <v>0</v>
      </c>
      <c r="W181" s="204">
        <v>0</v>
      </c>
      <c r="X181" s="205">
        <f>W181*H181</f>
        <v>0</v>
      </c>
      <c r="Y181" s="31"/>
      <c r="Z181" s="31"/>
      <c r="AA181" s="31"/>
      <c r="AB181" s="31"/>
      <c r="AC181" s="31"/>
      <c r="AD181" s="31"/>
      <c r="AE181" s="31"/>
      <c r="AR181" s="206" t="s">
        <v>81</v>
      </c>
      <c r="AT181" s="206" t="s">
        <v>169</v>
      </c>
      <c r="AU181" s="206" t="s">
        <v>81</v>
      </c>
      <c r="AY181" s="14" t="s">
        <v>167</v>
      </c>
      <c r="BE181" s="207">
        <f>IF(O181="základní",K181,0)</f>
        <v>0</v>
      </c>
      <c r="BF181" s="207">
        <f>IF(O181="snížená",K181,0)</f>
        <v>0</v>
      </c>
      <c r="BG181" s="207">
        <f>IF(O181="zákl. přenesená",K181,0)</f>
        <v>0</v>
      </c>
      <c r="BH181" s="207">
        <f>IF(O181="sníž. přenesená",K181,0)</f>
        <v>0</v>
      </c>
      <c r="BI181" s="207">
        <f>IF(O181="nulová",K181,0)</f>
        <v>0</v>
      </c>
      <c r="BJ181" s="14" t="s">
        <v>81</v>
      </c>
      <c r="BK181" s="207">
        <f>ROUND(P181*H181,2)</f>
        <v>0</v>
      </c>
      <c r="BL181" s="14" t="s">
        <v>81</v>
      </c>
      <c r="BM181" s="206" t="s">
        <v>1125</v>
      </c>
    </row>
    <row r="182" spans="1:65" s="2" customFormat="1" ht="19.5">
      <c r="A182" s="31"/>
      <c r="B182" s="32"/>
      <c r="C182" s="33"/>
      <c r="D182" s="208" t="s">
        <v>174</v>
      </c>
      <c r="E182" s="33"/>
      <c r="F182" s="209" t="s">
        <v>305</v>
      </c>
      <c r="G182" s="33"/>
      <c r="H182" s="33"/>
      <c r="I182" s="210"/>
      <c r="J182" s="210"/>
      <c r="K182" s="33"/>
      <c r="L182" s="33"/>
      <c r="M182" s="36"/>
      <c r="N182" s="211"/>
      <c r="O182" s="212"/>
      <c r="P182" s="68"/>
      <c r="Q182" s="68"/>
      <c r="R182" s="68"/>
      <c r="S182" s="68"/>
      <c r="T182" s="68"/>
      <c r="U182" s="68"/>
      <c r="V182" s="68"/>
      <c r="W182" s="68"/>
      <c r="X182" s="69"/>
      <c r="Y182" s="31"/>
      <c r="Z182" s="31"/>
      <c r="AA182" s="31"/>
      <c r="AB182" s="31"/>
      <c r="AC182" s="31"/>
      <c r="AD182" s="31"/>
      <c r="AE182" s="31"/>
      <c r="AT182" s="14" t="s">
        <v>174</v>
      </c>
      <c r="AU182" s="14" t="s">
        <v>81</v>
      </c>
    </row>
    <row r="183" spans="1:65" s="2" customFormat="1" ht="24.2" customHeight="1">
      <c r="A183" s="31"/>
      <c r="B183" s="32"/>
      <c r="C183" s="193" t="s">
        <v>298</v>
      </c>
      <c r="D183" s="193" t="s">
        <v>169</v>
      </c>
      <c r="E183" s="194" t="s">
        <v>308</v>
      </c>
      <c r="F183" s="195" t="s">
        <v>309</v>
      </c>
      <c r="G183" s="196" t="s">
        <v>202</v>
      </c>
      <c r="H183" s="197">
        <v>8</v>
      </c>
      <c r="I183" s="198"/>
      <c r="J183" s="198"/>
      <c r="K183" s="199">
        <f>ROUND(P183*H183,2)</f>
        <v>0</v>
      </c>
      <c r="L183" s="200"/>
      <c r="M183" s="36"/>
      <c r="N183" s="201" t="s">
        <v>1</v>
      </c>
      <c r="O183" s="202" t="s">
        <v>37</v>
      </c>
      <c r="P183" s="203">
        <f>I183+J183</f>
        <v>0</v>
      </c>
      <c r="Q183" s="203">
        <f>ROUND(I183*H183,2)</f>
        <v>0</v>
      </c>
      <c r="R183" s="203">
        <f>ROUND(J183*H183,2)</f>
        <v>0</v>
      </c>
      <c r="S183" s="68"/>
      <c r="T183" s="204">
        <f>S183*H183</f>
        <v>0</v>
      </c>
      <c r="U183" s="204">
        <v>0</v>
      </c>
      <c r="V183" s="204">
        <f>U183*H183</f>
        <v>0</v>
      </c>
      <c r="W183" s="204">
        <v>0</v>
      </c>
      <c r="X183" s="205">
        <f>W183*H183</f>
        <v>0</v>
      </c>
      <c r="Y183" s="31"/>
      <c r="Z183" s="31"/>
      <c r="AA183" s="31"/>
      <c r="AB183" s="31"/>
      <c r="AC183" s="31"/>
      <c r="AD183" s="31"/>
      <c r="AE183" s="31"/>
      <c r="AR183" s="206" t="s">
        <v>81</v>
      </c>
      <c r="AT183" s="206" t="s">
        <v>169</v>
      </c>
      <c r="AU183" s="206" t="s">
        <v>81</v>
      </c>
      <c r="AY183" s="14" t="s">
        <v>167</v>
      </c>
      <c r="BE183" s="207">
        <f>IF(O183="základní",K183,0)</f>
        <v>0</v>
      </c>
      <c r="BF183" s="207">
        <f>IF(O183="snížená",K183,0)</f>
        <v>0</v>
      </c>
      <c r="BG183" s="207">
        <f>IF(O183="zákl. přenesená",K183,0)</f>
        <v>0</v>
      </c>
      <c r="BH183" s="207">
        <f>IF(O183="sníž. přenesená",K183,0)</f>
        <v>0</v>
      </c>
      <c r="BI183" s="207">
        <f>IF(O183="nulová",K183,0)</f>
        <v>0</v>
      </c>
      <c r="BJ183" s="14" t="s">
        <v>81</v>
      </c>
      <c r="BK183" s="207">
        <f>ROUND(P183*H183,2)</f>
        <v>0</v>
      </c>
      <c r="BL183" s="14" t="s">
        <v>81</v>
      </c>
      <c r="BM183" s="206" t="s">
        <v>1126</v>
      </c>
    </row>
    <row r="184" spans="1:65" s="2" customFormat="1" ht="39">
      <c r="A184" s="31"/>
      <c r="B184" s="32"/>
      <c r="C184" s="33"/>
      <c r="D184" s="208" t="s">
        <v>174</v>
      </c>
      <c r="E184" s="33"/>
      <c r="F184" s="209" t="s">
        <v>311</v>
      </c>
      <c r="G184" s="33"/>
      <c r="H184" s="33"/>
      <c r="I184" s="210"/>
      <c r="J184" s="210"/>
      <c r="K184" s="33"/>
      <c r="L184" s="33"/>
      <c r="M184" s="36"/>
      <c r="N184" s="211"/>
      <c r="O184" s="212"/>
      <c r="P184" s="68"/>
      <c r="Q184" s="68"/>
      <c r="R184" s="68"/>
      <c r="S184" s="68"/>
      <c r="T184" s="68"/>
      <c r="U184" s="68"/>
      <c r="V184" s="68"/>
      <c r="W184" s="68"/>
      <c r="X184" s="69"/>
      <c r="Y184" s="31"/>
      <c r="Z184" s="31"/>
      <c r="AA184" s="31"/>
      <c r="AB184" s="31"/>
      <c r="AC184" s="31"/>
      <c r="AD184" s="31"/>
      <c r="AE184" s="31"/>
      <c r="AT184" s="14" t="s">
        <v>174</v>
      </c>
      <c r="AU184" s="14" t="s">
        <v>81</v>
      </c>
    </row>
    <row r="185" spans="1:65" s="2" customFormat="1" ht="24.2" customHeight="1">
      <c r="A185" s="31"/>
      <c r="B185" s="32"/>
      <c r="C185" s="193" t="s">
        <v>303</v>
      </c>
      <c r="D185" s="193" t="s">
        <v>169</v>
      </c>
      <c r="E185" s="194" t="s">
        <v>313</v>
      </c>
      <c r="F185" s="195" t="s">
        <v>314</v>
      </c>
      <c r="G185" s="196" t="s">
        <v>202</v>
      </c>
      <c r="H185" s="197">
        <v>1</v>
      </c>
      <c r="I185" s="198"/>
      <c r="J185" s="198"/>
      <c r="K185" s="199">
        <f>ROUND(P185*H185,2)</f>
        <v>0</v>
      </c>
      <c r="L185" s="200"/>
      <c r="M185" s="36"/>
      <c r="N185" s="201" t="s">
        <v>1</v>
      </c>
      <c r="O185" s="202" t="s">
        <v>37</v>
      </c>
      <c r="P185" s="203">
        <f>I185+J185</f>
        <v>0</v>
      </c>
      <c r="Q185" s="203">
        <f>ROUND(I185*H185,2)</f>
        <v>0</v>
      </c>
      <c r="R185" s="203">
        <f>ROUND(J185*H185,2)</f>
        <v>0</v>
      </c>
      <c r="S185" s="68"/>
      <c r="T185" s="204">
        <f>S185*H185</f>
        <v>0</v>
      </c>
      <c r="U185" s="204">
        <v>0</v>
      </c>
      <c r="V185" s="204">
        <f>U185*H185</f>
        <v>0</v>
      </c>
      <c r="W185" s="204">
        <v>0</v>
      </c>
      <c r="X185" s="205">
        <f>W185*H185</f>
        <v>0</v>
      </c>
      <c r="Y185" s="31"/>
      <c r="Z185" s="31"/>
      <c r="AA185" s="31"/>
      <c r="AB185" s="31"/>
      <c r="AC185" s="31"/>
      <c r="AD185" s="31"/>
      <c r="AE185" s="31"/>
      <c r="AR185" s="206" t="s">
        <v>81</v>
      </c>
      <c r="AT185" s="206" t="s">
        <v>169</v>
      </c>
      <c r="AU185" s="206" t="s">
        <v>81</v>
      </c>
      <c r="AY185" s="14" t="s">
        <v>167</v>
      </c>
      <c r="BE185" s="207">
        <f>IF(O185="základní",K185,0)</f>
        <v>0</v>
      </c>
      <c r="BF185" s="207">
        <f>IF(O185="snížená",K185,0)</f>
        <v>0</v>
      </c>
      <c r="BG185" s="207">
        <f>IF(O185="zákl. přenesená",K185,0)</f>
        <v>0</v>
      </c>
      <c r="BH185" s="207">
        <f>IF(O185="sníž. přenesená",K185,0)</f>
        <v>0</v>
      </c>
      <c r="BI185" s="207">
        <f>IF(O185="nulová",K185,0)</f>
        <v>0</v>
      </c>
      <c r="BJ185" s="14" t="s">
        <v>81</v>
      </c>
      <c r="BK185" s="207">
        <f>ROUND(P185*H185,2)</f>
        <v>0</v>
      </c>
      <c r="BL185" s="14" t="s">
        <v>81</v>
      </c>
      <c r="BM185" s="206" t="s">
        <v>1127</v>
      </c>
    </row>
    <row r="186" spans="1:65" s="2" customFormat="1" ht="39">
      <c r="A186" s="31"/>
      <c r="B186" s="32"/>
      <c r="C186" s="33"/>
      <c r="D186" s="208" t="s">
        <v>174</v>
      </c>
      <c r="E186" s="33"/>
      <c r="F186" s="209" t="s">
        <v>316</v>
      </c>
      <c r="G186" s="33"/>
      <c r="H186" s="33"/>
      <c r="I186" s="210"/>
      <c r="J186" s="210"/>
      <c r="K186" s="33"/>
      <c r="L186" s="33"/>
      <c r="M186" s="36"/>
      <c r="N186" s="211"/>
      <c r="O186" s="212"/>
      <c r="P186" s="68"/>
      <c r="Q186" s="68"/>
      <c r="R186" s="68"/>
      <c r="S186" s="68"/>
      <c r="T186" s="68"/>
      <c r="U186" s="68"/>
      <c r="V186" s="68"/>
      <c r="W186" s="68"/>
      <c r="X186" s="69"/>
      <c r="Y186" s="31"/>
      <c r="Z186" s="31"/>
      <c r="AA186" s="31"/>
      <c r="AB186" s="31"/>
      <c r="AC186" s="31"/>
      <c r="AD186" s="31"/>
      <c r="AE186" s="31"/>
      <c r="AT186" s="14" t="s">
        <v>174</v>
      </c>
      <c r="AU186" s="14" t="s">
        <v>81</v>
      </c>
    </row>
    <row r="187" spans="1:65" s="2" customFormat="1" ht="14.45" customHeight="1">
      <c r="A187" s="31"/>
      <c r="B187" s="32"/>
      <c r="C187" s="193" t="s">
        <v>307</v>
      </c>
      <c r="D187" s="193" t="s">
        <v>169</v>
      </c>
      <c r="E187" s="194" t="s">
        <v>323</v>
      </c>
      <c r="F187" s="195" t="s">
        <v>324</v>
      </c>
      <c r="G187" s="196" t="s">
        <v>202</v>
      </c>
      <c r="H187" s="197">
        <v>9</v>
      </c>
      <c r="I187" s="198"/>
      <c r="J187" s="198"/>
      <c r="K187" s="199">
        <f>ROUND(P187*H187,2)</f>
        <v>0</v>
      </c>
      <c r="L187" s="200"/>
      <c r="M187" s="36"/>
      <c r="N187" s="201" t="s">
        <v>1</v>
      </c>
      <c r="O187" s="202" t="s">
        <v>37</v>
      </c>
      <c r="P187" s="203">
        <f>I187+J187</f>
        <v>0</v>
      </c>
      <c r="Q187" s="203">
        <f>ROUND(I187*H187,2)</f>
        <v>0</v>
      </c>
      <c r="R187" s="203">
        <f>ROUND(J187*H187,2)</f>
        <v>0</v>
      </c>
      <c r="S187" s="68"/>
      <c r="T187" s="204">
        <f>S187*H187</f>
        <v>0</v>
      </c>
      <c r="U187" s="204">
        <v>0</v>
      </c>
      <c r="V187" s="204">
        <f>U187*H187</f>
        <v>0</v>
      </c>
      <c r="W187" s="204">
        <v>0</v>
      </c>
      <c r="X187" s="205">
        <f>W187*H187</f>
        <v>0</v>
      </c>
      <c r="Y187" s="31"/>
      <c r="Z187" s="31"/>
      <c r="AA187" s="31"/>
      <c r="AB187" s="31"/>
      <c r="AC187" s="31"/>
      <c r="AD187" s="31"/>
      <c r="AE187" s="31"/>
      <c r="AR187" s="206" t="s">
        <v>81</v>
      </c>
      <c r="AT187" s="206" t="s">
        <v>169</v>
      </c>
      <c r="AU187" s="206" t="s">
        <v>81</v>
      </c>
      <c r="AY187" s="14" t="s">
        <v>167</v>
      </c>
      <c r="BE187" s="207">
        <f>IF(O187="základní",K187,0)</f>
        <v>0</v>
      </c>
      <c r="BF187" s="207">
        <f>IF(O187="snížená",K187,0)</f>
        <v>0</v>
      </c>
      <c r="BG187" s="207">
        <f>IF(O187="zákl. přenesená",K187,0)</f>
        <v>0</v>
      </c>
      <c r="BH187" s="207">
        <f>IF(O187="sníž. přenesená",K187,0)</f>
        <v>0</v>
      </c>
      <c r="BI187" s="207">
        <f>IF(O187="nulová",K187,0)</f>
        <v>0</v>
      </c>
      <c r="BJ187" s="14" t="s">
        <v>81</v>
      </c>
      <c r="BK187" s="207">
        <f>ROUND(P187*H187,2)</f>
        <v>0</v>
      </c>
      <c r="BL187" s="14" t="s">
        <v>81</v>
      </c>
      <c r="BM187" s="206" t="s">
        <v>1128</v>
      </c>
    </row>
    <row r="188" spans="1:65" s="2" customFormat="1" ht="48.75">
      <c r="A188" s="31"/>
      <c r="B188" s="32"/>
      <c r="C188" s="33"/>
      <c r="D188" s="208" t="s">
        <v>174</v>
      </c>
      <c r="E188" s="33"/>
      <c r="F188" s="209" t="s">
        <v>326</v>
      </c>
      <c r="G188" s="33"/>
      <c r="H188" s="33"/>
      <c r="I188" s="210"/>
      <c r="J188" s="210"/>
      <c r="K188" s="33"/>
      <c r="L188" s="33"/>
      <c r="M188" s="36"/>
      <c r="N188" s="211"/>
      <c r="O188" s="212"/>
      <c r="P188" s="68"/>
      <c r="Q188" s="68"/>
      <c r="R188" s="68"/>
      <c r="S188" s="68"/>
      <c r="T188" s="68"/>
      <c r="U188" s="68"/>
      <c r="V188" s="68"/>
      <c r="W188" s="68"/>
      <c r="X188" s="69"/>
      <c r="Y188" s="31"/>
      <c r="Z188" s="31"/>
      <c r="AA188" s="31"/>
      <c r="AB188" s="31"/>
      <c r="AC188" s="31"/>
      <c r="AD188" s="31"/>
      <c r="AE188" s="31"/>
      <c r="AT188" s="14" t="s">
        <v>174</v>
      </c>
      <c r="AU188" s="14" t="s">
        <v>81</v>
      </c>
    </row>
    <row r="189" spans="1:65" s="2" customFormat="1" ht="24.2" customHeight="1">
      <c r="A189" s="31"/>
      <c r="B189" s="32"/>
      <c r="C189" s="193" t="s">
        <v>312</v>
      </c>
      <c r="D189" s="193" t="s">
        <v>169</v>
      </c>
      <c r="E189" s="194" t="s">
        <v>328</v>
      </c>
      <c r="F189" s="195" t="s">
        <v>329</v>
      </c>
      <c r="G189" s="196" t="s">
        <v>202</v>
      </c>
      <c r="H189" s="197">
        <v>18</v>
      </c>
      <c r="I189" s="198"/>
      <c r="J189" s="198"/>
      <c r="K189" s="199">
        <f>ROUND(P189*H189,2)</f>
        <v>0</v>
      </c>
      <c r="L189" s="200"/>
      <c r="M189" s="36"/>
      <c r="N189" s="201" t="s">
        <v>1</v>
      </c>
      <c r="O189" s="202" t="s">
        <v>37</v>
      </c>
      <c r="P189" s="203">
        <f>I189+J189</f>
        <v>0</v>
      </c>
      <c r="Q189" s="203">
        <f>ROUND(I189*H189,2)</f>
        <v>0</v>
      </c>
      <c r="R189" s="203">
        <f>ROUND(J189*H189,2)</f>
        <v>0</v>
      </c>
      <c r="S189" s="68"/>
      <c r="T189" s="204">
        <f>S189*H189</f>
        <v>0</v>
      </c>
      <c r="U189" s="204">
        <v>0</v>
      </c>
      <c r="V189" s="204">
        <f>U189*H189</f>
        <v>0</v>
      </c>
      <c r="W189" s="204">
        <v>0</v>
      </c>
      <c r="X189" s="205">
        <f>W189*H189</f>
        <v>0</v>
      </c>
      <c r="Y189" s="31"/>
      <c r="Z189" s="31"/>
      <c r="AA189" s="31"/>
      <c r="AB189" s="31"/>
      <c r="AC189" s="31"/>
      <c r="AD189" s="31"/>
      <c r="AE189" s="31"/>
      <c r="AR189" s="206" t="s">
        <v>81</v>
      </c>
      <c r="AT189" s="206" t="s">
        <v>169</v>
      </c>
      <c r="AU189" s="206" t="s">
        <v>81</v>
      </c>
      <c r="AY189" s="14" t="s">
        <v>167</v>
      </c>
      <c r="BE189" s="207">
        <f>IF(O189="základní",K189,0)</f>
        <v>0</v>
      </c>
      <c r="BF189" s="207">
        <f>IF(O189="snížená",K189,0)</f>
        <v>0</v>
      </c>
      <c r="BG189" s="207">
        <f>IF(O189="zákl. přenesená",K189,0)</f>
        <v>0</v>
      </c>
      <c r="BH189" s="207">
        <f>IF(O189="sníž. přenesená",K189,0)</f>
        <v>0</v>
      </c>
      <c r="BI189" s="207">
        <f>IF(O189="nulová",K189,0)</f>
        <v>0</v>
      </c>
      <c r="BJ189" s="14" t="s">
        <v>81</v>
      </c>
      <c r="BK189" s="207">
        <f>ROUND(P189*H189,2)</f>
        <v>0</v>
      </c>
      <c r="BL189" s="14" t="s">
        <v>81</v>
      </c>
      <c r="BM189" s="206" t="s">
        <v>1129</v>
      </c>
    </row>
    <row r="190" spans="1:65" s="2" customFormat="1" ht="58.5">
      <c r="A190" s="31"/>
      <c r="B190" s="32"/>
      <c r="C190" s="33"/>
      <c r="D190" s="208" t="s">
        <v>174</v>
      </c>
      <c r="E190" s="33"/>
      <c r="F190" s="209" t="s">
        <v>331</v>
      </c>
      <c r="G190" s="33"/>
      <c r="H190" s="33"/>
      <c r="I190" s="210"/>
      <c r="J190" s="210"/>
      <c r="K190" s="33"/>
      <c r="L190" s="33"/>
      <c r="M190" s="36"/>
      <c r="N190" s="211"/>
      <c r="O190" s="212"/>
      <c r="P190" s="68"/>
      <c r="Q190" s="68"/>
      <c r="R190" s="68"/>
      <c r="S190" s="68"/>
      <c r="T190" s="68"/>
      <c r="U190" s="68"/>
      <c r="V190" s="68"/>
      <c r="W190" s="68"/>
      <c r="X190" s="69"/>
      <c r="Y190" s="31"/>
      <c r="Z190" s="31"/>
      <c r="AA190" s="31"/>
      <c r="AB190" s="31"/>
      <c r="AC190" s="31"/>
      <c r="AD190" s="31"/>
      <c r="AE190" s="31"/>
      <c r="AT190" s="14" t="s">
        <v>174</v>
      </c>
      <c r="AU190" s="14" t="s">
        <v>81</v>
      </c>
    </row>
    <row r="191" spans="1:65" s="2" customFormat="1" ht="24.2" customHeight="1">
      <c r="A191" s="31"/>
      <c r="B191" s="32"/>
      <c r="C191" s="193" t="s">
        <v>317</v>
      </c>
      <c r="D191" s="193" t="s">
        <v>169</v>
      </c>
      <c r="E191" s="194" t="s">
        <v>333</v>
      </c>
      <c r="F191" s="195" t="s">
        <v>334</v>
      </c>
      <c r="G191" s="196" t="s">
        <v>202</v>
      </c>
      <c r="H191" s="197">
        <v>3</v>
      </c>
      <c r="I191" s="198"/>
      <c r="J191" s="198"/>
      <c r="K191" s="199">
        <f>ROUND(P191*H191,2)</f>
        <v>0</v>
      </c>
      <c r="L191" s="200"/>
      <c r="M191" s="36"/>
      <c r="N191" s="201" t="s">
        <v>1</v>
      </c>
      <c r="O191" s="202" t="s">
        <v>37</v>
      </c>
      <c r="P191" s="203">
        <f>I191+J191</f>
        <v>0</v>
      </c>
      <c r="Q191" s="203">
        <f>ROUND(I191*H191,2)</f>
        <v>0</v>
      </c>
      <c r="R191" s="203">
        <f>ROUND(J191*H191,2)</f>
        <v>0</v>
      </c>
      <c r="S191" s="68"/>
      <c r="T191" s="204">
        <f>S191*H191</f>
        <v>0</v>
      </c>
      <c r="U191" s="204">
        <v>0</v>
      </c>
      <c r="V191" s="204">
        <f>U191*H191</f>
        <v>0</v>
      </c>
      <c r="W191" s="204">
        <v>0</v>
      </c>
      <c r="X191" s="205">
        <f>W191*H191</f>
        <v>0</v>
      </c>
      <c r="Y191" s="31"/>
      <c r="Z191" s="31"/>
      <c r="AA191" s="31"/>
      <c r="AB191" s="31"/>
      <c r="AC191" s="31"/>
      <c r="AD191" s="31"/>
      <c r="AE191" s="31"/>
      <c r="AR191" s="206" t="s">
        <v>81</v>
      </c>
      <c r="AT191" s="206" t="s">
        <v>169</v>
      </c>
      <c r="AU191" s="206" t="s">
        <v>81</v>
      </c>
      <c r="AY191" s="14" t="s">
        <v>167</v>
      </c>
      <c r="BE191" s="207">
        <f>IF(O191="základní",K191,0)</f>
        <v>0</v>
      </c>
      <c r="BF191" s="207">
        <f>IF(O191="snížená",K191,0)</f>
        <v>0</v>
      </c>
      <c r="BG191" s="207">
        <f>IF(O191="zákl. přenesená",K191,0)</f>
        <v>0</v>
      </c>
      <c r="BH191" s="207">
        <f>IF(O191="sníž. přenesená",K191,0)</f>
        <v>0</v>
      </c>
      <c r="BI191" s="207">
        <f>IF(O191="nulová",K191,0)</f>
        <v>0</v>
      </c>
      <c r="BJ191" s="14" t="s">
        <v>81</v>
      </c>
      <c r="BK191" s="207">
        <f>ROUND(P191*H191,2)</f>
        <v>0</v>
      </c>
      <c r="BL191" s="14" t="s">
        <v>81</v>
      </c>
      <c r="BM191" s="206" t="s">
        <v>1130</v>
      </c>
    </row>
    <row r="192" spans="1:65" s="2" customFormat="1" ht="58.5">
      <c r="A192" s="31"/>
      <c r="B192" s="32"/>
      <c r="C192" s="33"/>
      <c r="D192" s="208" t="s">
        <v>174</v>
      </c>
      <c r="E192" s="33"/>
      <c r="F192" s="209" t="s">
        <v>336</v>
      </c>
      <c r="G192" s="33"/>
      <c r="H192" s="33"/>
      <c r="I192" s="210"/>
      <c r="J192" s="210"/>
      <c r="K192" s="33"/>
      <c r="L192" s="33"/>
      <c r="M192" s="36"/>
      <c r="N192" s="211"/>
      <c r="O192" s="212"/>
      <c r="P192" s="68"/>
      <c r="Q192" s="68"/>
      <c r="R192" s="68"/>
      <c r="S192" s="68"/>
      <c r="T192" s="68"/>
      <c r="U192" s="68"/>
      <c r="V192" s="68"/>
      <c r="W192" s="68"/>
      <c r="X192" s="69"/>
      <c r="Y192" s="31"/>
      <c r="Z192" s="31"/>
      <c r="AA192" s="31"/>
      <c r="AB192" s="31"/>
      <c r="AC192" s="31"/>
      <c r="AD192" s="31"/>
      <c r="AE192" s="31"/>
      <c r="AT192" s="14" t="s">
        <v>174</v>
      </c>
      <c r="AU192" s="14" t="s">
        <v>81</v>
      </c>
    </row>
    <row r="193" spans="1:65" s="2" customFormat="1" ht="24.2" customHeight="1">
      <c r="A193" s="31"/>
      <c r="B193" s="32"/>
      <c r="C193" s="213" t="s">
        <v>322</v>
      </c>
      <c r="D193" s="213" t="s">
        <v>199</v>
      </c>
      <c r="E193" s="214" t="s">
        <v>343</v>
      </c>
      <c r="F193" s="215" t="s">
        <v>344</v>
      </c>
      <c r="G193" s="216" t="s">
        <v>172</v>
      </c>
      <c r="H193" s="217">
        <v>520</v>
      </c>
      <c r="I193" s="218"/>
      <c r="J193" s="219"/>
      <c r="K193" s="220">
        <f>ROUND(P193*H193,2)</f>
        <v>0</v>
      </c>
      <c r="L193" s="219"/>
      <c r="M193" s="221"/>
      <c r="N193" s="222" t="s">
        <v>1</v>
      </c>
      <c r="O193" s="202" t="s">
        <v>37</v>
      </c>
      <c r="P193" s="203">
        <f>I193+J193</f>
        <v>0</v>
      </c>
      <c r="Q193" s="203">
        <f>ROUND(I193*H193,2)</f>
        <v>0</v>
      </c>
      <c r="R193" s="203">
        <f>ROUND(J193*H193,2)</f>
        <v>0</v>
      </c>
      <c r="S193" s="68"/>
      <c r="T193" s="204">
        <f>S193*H193</f>
        <v>0</v>
      </c>
      <c r="U193" s="204">
        <v>0</v>
      </c>
      <c r="V193" s="204">
        <f>U193*H193</f>
        <v>0</v>
      </c>
      <c r="W193" s="204">
        <v>0</v>
      </c>
      <c r="X193" s="205">
        <f>W193*H193</f>
        <v>0</v>
      </c>
      <c r="Y193" s="31"/>
      <c r="Z193" s="31"/>
      <c r="AA193" s="31"/>
      <c r="AB193" s="31"/>
      <c r="AC193" s="31"/>
      <c r="AD193" s="31"/>
      <c r="AE193" s="31"/>
      <c r="AR193" s="206" t="s">
        <v>218</v>
      </c>
      <c r="AT193" s="206" t="s">
        <v>199</v>
      </c>
      <c r="AU193" s="206" t="s">
        <v>81</v>
      </c>
      <c r="AY193" s="14" t="s">
        <v>167</v>
      </c>
      <c r="BE193" s="207">
        <f>IF(O193="základní",K193,0)</f>
        <v>0</v>
      </c>
      <c r="BF193" s="207">
        <f>IF(O193="snížená",K193,0)</f>
        <v>0</v>
      </c>
      <c r="BG193" s="207">
        <f>IF(O193="zákl. přenesená",K193,0)</f>
        <v>0</v>
      </c>
      <c r="BH193" s="207">
        <f>IF(O193="sníž. přenesená",K193,0)</f>
        <v>0</v>
      </c>
      <c r="BI193" s="207">
        <f>IF(O193="nulová",K193,0)</f>
        <v>0</v>
      </c>
      <c r="BJ193" s="14" t="s">
        <v>81</v>
      </c>
      <c r="BK193" s="207">
        <f>ROUND(P193*H193,2)</f>
        <v>0</v>
      </c>
      <c r="BL193" s="14" t="s">
        <v>218</v>
      </c>
      <c r="BM193" s="206" t="s">
        <v>1131</v>
      </c>
    </row>
    <row r="194" spans="1:65" s="2" customFormat="1" ht="19.5">
      <c r="A194" s="31"/>
      <c r="B194" s="32"/>
      <c r="C194" s="33"/>
      <c r="D194" s="208" t="s">
        <v>174</v>
      </c>
      <c r="E194" s="33"/>
      <c r="F194" s="209" t="s">
        <v>344</v>
      </c>
      <c r="G194" s="33"/>
      <c r="H194" s="33"/>
      <c r="I194" s="210"/>
      <c r="J194" s="210"/>
      <c r="K194" s="33"/>
      <c r="L194" s="33"/>
      <c r="M194" s="36"/>
      <c r="N194" s="211"/>
      <c r="O194" s="212"/>
      <c r="P194" s="68"/>
      <c r="Q194" s="68"/>
      <c r="R194" s="68"/>
      <c r="S194" s="68"/>
      <c r="T194" s="68"/>
      <c r="U194" s="68"/>
      <c r="V194" s="68"/>
      <c r="W194" s="68"/>
      <c r="X194" s="69"/>
      <c r="Y194" s="31"/>
      <c r="Z194" s="31"/>
      <c r="AA194" s="31"/>
      <c r="AB194" s="31"/>
      <c r="AC194" s="31"/>
      <c r="AD194" s="31"/>
      <c r="AE194" s="31"/>
      <c r="AT194" s="14" t="s">
        <v>174</v>
      </c>
      <c r="AU194" s="14" t="s">
        <v>81</v>
      </c>
    </row>
    <row r="195" spans="1:65" s="2" customFormat="1" ht="24.2" customHeight="1">
      <c r="A195" s="31"/>
      <c r="B195" s="32"/>
      <c r="C195" s="213" t="s">
        <v>327</v>
      </c>
      <c r="D195" s="213" t="s">
        <v>199</v>
      </c>
      <c r="E195" s="214" t="s">
        <v>347</v>
      </c>
      <c r="F195" s="215" t="s">
        <v>348</v>
      </c>
      <c r="G195" s="216" t="s">
        <v>172</v>
      </c>
      <c r="H195" s="217">
        <v>30</v>
      </c>
      <c r="I195" s="218"/>
      <c r="J195" s="219"/>
      <c r="K195" s="220">
        <f>ROUND(P195*H195,2)</f>
        <v>0</v>
      </c>
      <c r="L195" s="219"/>
      <c r="M195" s="221"/>
      <c r="N195" s="222" t="s">
        <v>1</v>
      </c>
      <c r="O195" s="202" t="s">
        <v>37</v>
      </c>
      <c r="P195" s="203">
        <f>I195+J195</f>
        <v>0</v>
      </c>
      <c r="Q195" s="203">
        <f>ROUND(I195*H195,2)</f>
        <v>0</v>
      </c>
      <c r="R195" s="203">
        <f>ROUND(J195*H195,2)</f>
        <v>0</v>
      </c>
      <c r="S195" s="68"/>
      <c r="T195" s="204">
        <f>S195*H195</f>
        <v>0</v>
      </c>
      <c r="U195" s="204">
        <v>0</v>
      </c>
      <c r="V195" s="204">
        <f>U195*H195</f>
        <v>0</v>
      </c>
      <c r="W195" s="204">
        <v>0</v>
      </c>
      <c r="X195" s="205">
        <f>W195*H195</f>
        <v>0</v>
      </c>
      <c r="Y195" s="31"/>
      <c r="Z195" s="31"/>
      <c r="AA195" s="31"/>
      <c r="AB195" s="31"/>
      <c r="AC195" s="31"/>
      <c r="AD195" s="31"/>
      <c r="AE195" s="31"/>
      <c r="AR195" s="206" t="s">
        <v>83</v>
      </c>
      <c r="AT195" s="206" t="s">
        <v>199</v>
      </c>
      <c r="AU195" s="206" t="s">
        <v>81</v>
      </c>
      <c r="AY195" s="14" t="s">
        <v>167</v>
      </c>
      <c r="BE195" s="207">
        <f>IF(O195="základní",K195,0)</f>
        <v>0</v>
      </c>
      <c r="BF195" s="207">
        <f>IF(O195="snížená",K195,0)</f>
        <v>0</v>
      </c>
      <c r="BG195" s="207">
        <f>IF(O195="zákl. přenesená",K195,0)</f>
        <v>0</v>
      </c>
      <c r="BH195" s="207">
        <f>IF(O195="sníž. přenesená",K195,0)</f>
        <v>0</v>
      </c>
      <c r="BI195" s="207">
        <f>IF(O195="nulová",K195,0)</f>
        <v>0</v>
      </c>
      <c r="BJ195" s="14" t="s">
        <v>81</v>
      </c>
      <c r="BK195" s="207">
        <f>ROUND(P195*H195,2)</f>
        <v>0</v>
      </c>
      <c r="BL195" s="14" t="s">
        <v>81</v>
      </c>
      <c r="BM195" s="206" t="s">
        <v>1132</v>
      </c>
    </row>
    <row r="196" spans="1:65" s="2" customFormat="1" ht="19.5">
      <c r="A196" s="31"/>
      <c r="B196" s="32"/>
      <c r="C196" s="33"/>
      <c r="D196" s="208" t="s">
        <v>174</v>
      </c>
      <c r="E196" s="33"/>
      <c r="F196" s="209" t="s">
        <v>348</v>
      </c>
      <c r="G196" s="33"/>
      <c r="H196" s="33"/>
      <c r="I196" s="210"/>
      <c r="J196" s="210"/>
      <c r="K196" s="33"/>
      <c r="L196" s="33"/>
      <c r="M196" s="36"/>
      <c r="N196" s="211"/>
      <c r="O196" s="212"/>
      <c r="P196" s="68"/>
      <c r="Q196" s="68"/>
      <c r="R196" s="68"/>
      <c r="S196" s="68"/>
      <c r="T196" s="68"/>
      <c r="U196" s="68"/>
      <c r="V196" s="68"/>
      <c r="W196" s="68"/>
      <c r="X196" s="69"/>
      <c r="Y196" s="31"/>
      <c r="Z196" s="31"/>
      <c r="AA196" s="31"/>
      <c r="AB196" s="31"/>
      <c r="AC196" s="31"/>
      <c r="AD196" s="31"/>
      <c r="AE196" s="31"/>
      <c r="AT196" s="14" t="s">
        <v>174</v>
      </c>
      <c r="AU196" s="14" t="s">
        <v>81</v>
      </c>
    </row>
    <row r="197" spans="1:65" s="2" customFormat="1" ht="24.2" customHeight="1">
      <c r="A197" s="31"/>
      <c r="B197" s="32"/>
      <c r="C197" s="213" t="s">
        <v>332</v>
      </c>
      <c r="D197" s="213" t="s">
        <v>199</v>
      </c>
      <c r="E197" s="214" t="s">
        <v>351</v>
      </c>
      <c r="F197" s="215" t="s">
        <v>352</v>
      </c>
      <c r="G197" s="216" t="s">
        <v>172</v>
      </c>
      <c r="H197" s="217">
        <v>6</v>
      </c>
      <c r="I197" s="218"/>
      <c r="J197" s="219"/>
      <c r="K197" s="220">
        <f>ROUND(P197*H197,2)</f>
        <v>0</v>
      </c>
      <c r="L197" s="219"/>
      <c r="M197" s="221"/>
      <c r="N197" s="222" t="s">
        <v>1</v>
      </c>
      <c r="O197" s="202" t="s">
        <v>37</v>
      </c>
      <c r="P197" s="203">
        <f>I197+J197</f>
        <v>0</v>
      </c>
      <c r="Q197" s="203">
        <f>ROUND(I197*H197,2)</f>
        <v>0</v>
      </c>
      <c r="R197" s="203">
        <f>ROUND(J197*H197,2)</f>
        <v>0</v>
      </c>
      <c r="S197" s="68"/>
      <c r="T197" s="204">
        <f>S197*H197</f>
        <v>0</v>
      </c>
      <c r="U197" s="204">
        <v>0</v>
      </c>
      <c r="V197" s="204">
        <f>U197*H197</f>
        <v>0</v>
      </c>
      <c r="W197" s="204">
        <v>0</v>
      </c>
      <c r="X197" s="205">
        <f>W197*H197</f>
        <v>0</v>
      </c>
      <c r="Y197" s="31"/>
      <c r="Z197" s="31"/>
      <c r="AA197" s="31"/>
      <c r="AB197" s="31"/>
      <c r="AC197" s="31"/>
      <c r="AD197" s="31"/>
      <c r="AE197" s="31"/>
      <c r="AR197" s="206" t="s">
        <v>83</v>
      </c>
      <c r="AT197" s="206" t="s">
        <v>199</v>
      </c>
      <c r="AU197" s="206" t="s">
        <v>81</v>
      </c>
      <c r="AY197" s="14" t="s">
        <v>167</v>
      </c>
      <c r="BE197" s="207">
        <f>IF(O197="základní",K197,0)</f>
        <v>0</v>
      </c>
      <c r="BF197" s="207">
        <f>IF(O197="snížená",K197,0)</f>
        <v>0</v>
      </c>
      <c r="BG197" s="207">
        <f>IF(O197="zákl. přenesená",K197,0)</f>
        <v>0</v>
      </c>
      <c r="BH197" s="207">
        <f>IF(O197="sníž. přenesená",K197,0)</f>
        <v>0</v>
      </c>
      <c r="BI197" s="207">
        <f>IF(O197="nulová",K197,0)</f>
        <v>0</v>
      </c>
      <c r="BJ197" s="14" t="s">
        <v>81</v>
      </c>
      <c r="BK197" s="207">
        <f>ROUND(P197*H197,2)</f>
        <v>0</v>
      </c>
      <c r="BL197" s="14" t="s">
        <v>81</v>
      </c>
      <c r="BM197" s="206" t="s">
        <v>1133</v>
      </c>
    </row>
    <row r="198" spans="1:65" s="2" customFormat="1" ht="19.5">
      <c r="A198" s="31"/>
      <c r="B198" s="32"/>
      <c r="C198" s="33"/>
      <c r="D198" s="208" t="s">
        <v>174</v>
      </c>
      <c r="E198" s="33"/>
      <c r="F198" s="209" t="s">
        <v>352</v>
      </c>
      <c r="G198" s="33"/>
      <c r="H198" s="33"/>
      <c r="I198" s="210"/>
      <c r="J198" s="210"/>
      <c r="K198" s="33"/>
      <c r="L198" s="33"/>
      <c r="M198" s="36"/>
      <c r="N198" s="211"/>
      <c r="O198" s="212"/>
      <c r="P198" s="68"/>
      <c r="Q198" s="68"/>
      <c r="R198" s="68"/>
      <c r="S198" s="68"/>
      <c r="T198" s="68"/>
      <c r="U198" s="68"/>
      <c r="V198" s="68"/>
      <c r="W198" s="68"/>
      <c r="X198" s="69"/>
      <c r="Y198" s="31"/>
      <c r="Z198" s="31"/>
      <c r="AA198" s="31"/>
      <c r="AB198" s="31"/>
      <c r="AC198" s="31"/>
      <c r="AD198" s="31"/>
      <c r="AE198" s="31"/>
      <c r="AT198" s="14" t="s">
        <v>174</v>
      </c>
      <c r="AU198" s="14" t="s">
        <v>81</v>
      </c>
    </row>
    <row r="199" spans="1:65" s="2" customFormat="1" ht="49.15" customHeight="1">
      <c r="A199" s="31"/>
      <c r="B199" s="32"/>
      <c r="C199" s="213" t="s">
        <v>337</v>
      </c>
      <c r="D199" s="213" t="s">
        <v>199</v>
      </c>
      <c r="E199" s="214" t="s">
        <v>363</v>
      </c>
      <c r="F199" s="215" t="s">
        <v>364</v>
      </c>
      <c r="G199" s="216" t="s">
        <v>202</v>
      </c>
      <c r="H199" s="217">
        <v>10</v>
      </c>
      <c r="I199" s="218"/>
      <c r="J199" s="219"/>
      <c r="K199" s="220">
        <f>ROUND(P199*H199,2)</f>
        <v>0</v>
      </c>
      <c r="L199" s="219"/>
      <c r="M199" s="221"/>
      <c r="N199" s="222" t="s">
        <v>1</v>
      </c>
      <c r="O199" s="202" t="s">
        <v>37</v>
      </c>
      <c r="P199" s="203">
        <f>I199+J199</f>
        <v>0</v>
      </c>
      <c r="Q199" s="203">
        <f>ROUND(I199*H199,2)</f>
        <v>0</v>
      </c>
      <c r="R199" s="203">
        <f>ROUND(J199*H199,2)</f>
        <v>0</v>
      </c>
      <c r="S199" s="68"/>
      <c r="T199" s="204">
        <f>S199*H199</f>
        <v>0</v>
      </c>
      <c r="U199" s="204">
        <v>0</v>
      </c>
      <c r="V199" s="204">
        <f>U199*H199</f>
        <v>0</v>
      </c>
      <c r="W199" s="204">
        <v>0</v>
      </c>
      <c r="X199" s="205">
        <f>W199*H199</f>
        <v>0</v>
      </c>
      <c r="Y199" s="31"/>
      <c r="Z199" s="31"/>
      <c r="AA199" s="31"/>
      <c r="AB199" s="31"/>
      <c r="AC199" s="31"/>
      <c r="AD199" s="31"/>
      <c r="AE199" s="31"/>
      <c r="AR199" s="206" t="s">
        <v>83</v>
      </c>
      <c r="AT199" s="206" t="s">
        <v>199</v>
      </c>
      <c r="AU199" s="206" t="s">
        <v>81</v>
      </c>
      <c r="AY199" s="14" t="s">
        <v>167</v>
      </c>
      <c r="BE199" s="207">
        <f>IF(O199="základní",K199,0)</f>
        <v>0</v>
      </c>
      <c r="BF199" s="207">
        <f>IF(O199="snížená",K199,0)</f>
        <v>0</v>
      </c>
      <c r="BG199" s="207">
        <f>IF(O199="zákl. přenesená",K199,0)</f>
        <v>0</v>
      </c>
      <c r="BH199" s="207">
        <f>IF(O199="sníž. přenesená",K199,0)</f>
        <v>0</v>
      </c>
      <c r="BI199" s="207">
        <f>IF(O199="nulová",K199,0)</f>
        <v>0</v>
      </c>
      <c r="BJ199" s="14" t="s">
        <v>81</v>
      </c>
      <c r="BK199" s="207">
        <f>ROUND(P199*H199,2)</f>
        <v>0</v>
      </c>
      <c r="BL199" s="14" t="s">
        <v>81</v>
      </c>
      <c r="BM199" s="206" t="s">
        <v>1134</v>
      </c>
    </row>
    <row r="200" spans="1:65" s="2" customFormat="1" ht="29.25">
      <c r="A200" s="31"/>
      <c r="B200" s="32"/>
      <c r="C200" s="33"/>
      <c r="D200" s="208" t="s">
        <v>174</v>
      </c>
      <c r="E200" s="33"/>
      <c r="F200" s="209" t="s">
        <v>364</v>
      </c>
      <c r="G200" s="33"/>
      <c r="H200" s="33"/>
      <c r="I200" s="210"/>
      <c r="J200" s="210"/>
      <c r="K200" s="33"/>
      <c r="L200" s="33"/>
      <c r="M200" s="36"/>
      <c r="N200" s="211"/>
      <c r="O200" s="212"/>
      <c r="P200" s="68"/>
      <c r="Q200" s="68"/>
      <c r="R200" s="68"/>
      <c r="S200" s="68"/>
      <c r="T200" s="68"/>
      <c r="U200" s="68"/>
      <c r="V200" s="68"/>
      <c r="W200" s="68"/>
      <c r="X200" s="69"/>
      <c r="Y200" s="31"/>
      <c r="Z200" s="31"/>
      <c r="AA200" s="31"/>
      <c r="AB200" s="31"/>
      <c r="AC200" s="31"/>
      <c r="AD200" s="31"/>
      <c r="AE200" s="31"/>
      <c r="AT200" s="14" t="s">
        <v>174</v>
      </c>
      <c r="AU200" s="14" t="s">
        <v>81</v>
      </c>
    </row>
    <row r="201" spans="1:65" s="2" customFormat="1" ht="37.9" customHeight="1">
      <c r="A201" s="31"/>
      <c r="B201" s="32"/>
      <c r="C201" s="193" t="s">
        <v>342</v>
      </c>
      <c r="D201" s="193" t="s">
        <v>169</v>
      </c>
      <c r="E201" s="194" t="s">
        <v>372</v>
      </c>
      <c r="F201" s="195" t="s">
        <v>373</v>
      </c>
      <c r="G201" s="196" t="s">
        <v>202</v>
      </c>
      <c r="H201" s="197">
        <v>1</v>
      </c>
      <c r="I201" s="198"/>
      <c r="J201" s="198"/>
      <c r="K201" s="199">
        <f>ROUND(P201*H201,2)</f>
        <v>0</v>
      </c>
      <c r="L201" s="200"/>
      <c r="M201" s="36"/>
      <c r="N201" s="201" t="s">
        <v>1</v>
      </c>
      <c r="O201" s="202" t="s">
        <v>37</v>
      </c>
      <c r="P201" s="203">
        <f>I201+J201</f>
        <v>0</v>
      </c>
      <c r="Q201" s="203">
        <f>ROUND(I201*H201,2)</f>
        <v>0</v>
      </c>
      <c r="R201" s="203">
        <f>ROUND(J201*H201,2)</f>
        <v>0</v>
      </c>
      <c r="S201" s="68"/>
      <c r="T201" s="204">
        <f>S201*H201</f>
        <v>0</v>
      </c>
      <c r="U201" s="204">
        <v>0</v>
      </c>
      <c r="V201" s="204">
        <f>U201*H201</f>
        <v>0</v>
      </c>
      <c r="W201" s="204">
        <v>0</v>
      </c>
      <c r="X201" s="205">
        <f>W201*H201</f>
        <v>0</v>
      </c>
      <c r="Y201" s="31"/>
      <c r="Z201" s="31"/>
      <c r="AA201" s="31"/>
      <c r="AB201" s="31"/>
      <c r="AC201" s="31"/>
      <c r="AD201" s="31"/>
      <c r="AE201" s="31"/>
      <c r="AR201" s="206" t="s">
        <v>81</v>
      </c>
      <c r="AT201" s="206" t="s">
        <v>169</v>
      </c>
      <c r="AU201" s="206" t="s">
        <v>81</v>
      </c>
      <c r="AY201" s="14" t="s">
        <v>167</v>
      </c>
      <c r="BE201" s="207">
        <f>IF(O201="základní",K201,0)</f>
        <v>0</v>
      </c>
      <c r="BF201" s="207">
        <f>IF(O201="snížená",K201,0)</f>
        <v>0</v>
      </c>
      <c r="BG201" s="207">
        <f>IF(O201="zákl. přenesená",K201,0)</f>
        <v>0</v>
      </c>
      <c r="BH201" s="207">
        <f>IF(O201="sníž. přenesená",K201,0)</f>
        <v>0</v>
      </c>
      <c r="BI201" s="207">
        <f>IF(O201="nulová",K201,0)</f>
        <v>0</v>
      </c>
      <c r="BJ201" s="14" t="s">
        <v>81</v>
      </c>
      <c r="BK201" s="207">
        <f>ROUND(P201*H201,2)</f>
        <v>0</v>
      </c>
      <c r="BL201" s="14" t="s">
        <v>81</v>
      </c>
      <c r="BM201" s="206" t="s">
        <v>1135</v>
      </c>
    </row>
    <row r="202" spans="1:65" s="2" customFormat="1" ht="48.75">
      <c r="A202" s="31"/>
      <c r="B202" s="32"/>
      <c r="C202" s="33"/>
      <c r="D202" s="208" t="s">
        <v>174</v>
      </c>
      <c r="E202" s="33"/>
      <c r="F202" s="209" t="s">
        <v>375</v>
      </c>
      <c r="G202" s="33"/>
      <c r="H202" s="33"/>
      <c r="I202" s="210"/>
      <c r="J202" s="210"/>
      <c r="K202" s="33"/>
      <c r="L202" s="33"/>
      <c r="M202" s="36"/>
      <c r="N202" s="211"/>
      <c r="O202" s="212"/>
      <c r="P202" s="68"/>
      <c r="Q202" s="68"/>
      <c r="R202" s="68"/>
      <c r="S202" s="68"/>
      <c r="T202" s="68"/>
      <c r="U202" s="68"/>
      <c r="V202" s="68"/>
      <c r="W202" s="68"/>
      <c r="X202" s="69"/>
      <c r="Y202" s="31"/>
      <c r="Z202" s="31"/>
      <c r="AA202" s="31"/>
      <c r="AB202" s="31"/>
      <c r="AC202" s="31"/>
      <c r="AD202" s="31"/>
      <c r="AE202" s="31"/>
      <c r="AT202" s="14" t="s">
        <v>174</v>
      </c>
      <c r="AU202" s="14" t="s">
        <v>81</v>
      </c>
    </row>
    <row r="203" spans="1:65" s="2" customFormat="1" ht="37.9" customHeight="1">
      <c r="A203" s="31"/>
      <c r="B203" s="32"/>
      <c r="C203" s="193" t="s">
        <v>346</v>
      </c>
      <c r="D203" s="193" t="s">
        <v>169</v>
      </c>
      <c r="E203" s="194" t="s">
        <v>377</v>
      </c>
      <c r="F203" s="195" t="s">
        <v>378</v>
      </c>
      <c r="G203" s="196" t="s">
        <v>202</v>
      </c>
      <c r="H203" s="197">
        <v>1</v>
      </c>
      <c r="I203" s="198"/>
      <c r="J203" s="198"/>
      <c r="K203" s="199">
        <f>ROUND(P203*H203,2)</f>
        <v>0</v>
      </c>
      <c r="L203" s="200"/>
      <c r="M203" s="36"/>
      <c r="N203" s="201" t="s">
        <v>1</v>
      </c>
      <c r="O203" s="202" t="s">
        <v>37</v>
      </c>
      <c r="P203" s="203">
        <f>I203+J203</f>
        <v>0</v>
      </c>
      <c r="Q203" s="203">
        <f>ROUND(I203*H203,2)</f>
        <v>0</v>
      </c>
      <c r="R203" s="203">
        <f>ROUND(J203*H203,2)</f>
        <v>0</v>
      </c>
      <c r="S203" s="68"/>
      <c r="T203" s="204">
        <f>S203*H203</f>
        <v>0</v>
      </c>
      <c r="U203" s="204">
        <v>0</v>
      </c>
      <c r="V203" s="204">
        <f>U203*H203</f>
        <v>0</v>
      </c>
      <c r="W203" s="204">
        <v>0</v>
      </c>
      <c r="X203" s="205">
        <f>W203*H203</f>
        <v>0</v>
      </c>
      <c r="Y203" s="31"/>
      <c r="Z203" s="31"/>
      <c r="AA203" s="31"/>
      <c r="AB203" s="31"/>
      <c r="AC203" s="31"/>
      <c r="AD203" s="31"/>
      <c r="AE203" s="31"/>
      <c r="AR203" s="206" t="s">
        <v>81</v>
      </c>
      <c r="AT203" s="206" t="s">
        <v>169</v>
      </c>
      <c r="AU203" s="206" t="s">
        <v>81</v>
      </c>
      <c r="AY203" s="14" t="s">
        <v>167</v>
      </c>
      <c r="BE203" s="207">
        <f>IF(O203="základní",K203,0)</f>
        <v>0</v>
      </c>
      <c r="BF203" s="207">
        <f>IF(O203="snížená",K203,0)</f>
        <v>0</v>
      </c>
      <c r="BG203" s="207">
        <f>IF(O203="zákl. přenesená",K203,0)</f>
        <v>0</v>
      </c>
      <c r="BH203" s="207">
        <f>IF(O203="sníž. přenesená",K203,0)</f>
        <v>0</v>
      </c>
      <c r="BI203" s="207">
        <f>IF(O203="nulová",K203,0)</f>
        <v>0</v>
      </c>
      <c r="BJ203" s="14" t="s">
        <v>81</v>
      </c>
      <c r="BK203" s="207">
        <f>ROUND(P203*H203,2)</f>
        <v>0</v>
      </c>
      <c r="BL203" s="14" t="s">
        <v>81</v>
      </c>
      <c r="BM203" s="206" t="s">
        <v>1136</v>
      </c>
    </row>
    <row r="204" spans="1:65" s="2" customFormat="1" ht="39">
      <c r="A204" s="31"/>
      <c r="B204" s="32"/>
      <c r="C204" s="33"/>
      <c r="D204" s="208" t="s">
        <v>174</v>
      </c>
      <c r="E204" s="33"/>
      <c r="F204" s="209" t="s">
        <v>380</v>
      </c>
      <c r="G204" s="33"/>
      <c r="H204" s="33"/>
      <c r="I204" s="210"/>
      <c r="J204" s="210"/>
      <c r="K204" s="33"/>
      <c r="L204" s="33"/>
      <c r="M204" s="36"/>
      <c r="N204" s="211"/>
      <c r="O204" s="212"/>
      <c r="P204" s="68"/>
      <c r="Q204" s="68"/>
      <c r="R204" s="68"/>
      <c r="S204" s="68"/>
      <c r="T204" s="68"/>
      <c r="U204" s="68"/>
      <c r="V204" s="68"/>
      <c r="W204" s="68"/>
      <c r="X204" s="69"/>
      <c r="Y204" s="31"/>
      <c r="Z204" s="31"/>
      <c r="AA204" s="31"/>
      <c r="AB204" s="31"/>
      <c r="AC204" s="31"/>
      <c r="AD204" s="31"/>
      <c r="AE204" s="31"/>
      <c r="AT204" s="14" t="s">
        <v>174</v>
      </c>
      <c r="AU204" s="14" t="s">
        <v>81</v>
      </c>
    </row>
    <row r="205" spans="1:65" s="2" customFormat="1" ht="37.9" customHeight="1">
      <c r="A205" s="31"/>
      <c r="B205" s="32"/>
      <c r="C205" s="193" t="s">
        <v>350</v>
      </c>
      <c r="D205" s="193" t="s">
        <v>169</v>
      </c>
      <c r="E205" s="194" t="s">
        <v>382</v>
      </c>
      <c r="F205" s="195" t="s">
        <v>383</v>
      </c>
      <c r="G205" s="196" t="s">
        <v>202</v>
      </c>
      <c r="H205" s="197">
        <v>1</v>
      </c>
      <c r="I205" s="198"/>
      <c r="J205" s="198"/>
      <c r="K205" s="199">
        <f>ROUND(P205*H205,2)</f>
        <v>0</v>
      </c>
      <c r="L205" s="200"/>
      <c r="M205" s="36"/>
      <c r="N205" s="201" t="s">
        <v>1</v>
      </c>
      <c r="O205" s="202" t="s">
        <v>37</v>
      </c>
      <c r="P205" s="203">
        <f>I205+J205</f>
        <v>0</v>
      </c>
      <c r="Q205" s="203">
        <f>ROUND(I205*H205,2)</f>
        <v>0</v>
      </c>
      <c r="R205" s="203">
        <f>ROUND(J205*H205,2)</f>
        <v>0</v>
      </c>
      <c r="S205" s="68"/>
      <c r="T205" s="204">
        <f>S205*H205</f>
        <v>0</v>
      </c>
      <c r="U205" s="204">
        <v>0</v>
      </c>
      <c r="V205" s="204">
        <f>U205*H205</f>
        <v>0</v>
      </c>
      <c r="W205" s="204">
        <v>0</v>
      </c>
      <c r="X205" s="205">
        <f>W205*H205</f>
        <v>0</v>
      </c>
      <c r="Y205" s="31"/>
      <c r="Z205" s="31"/>
      <c r="AA205" s="31"/>
      <c r="AB205" s="31"/>
      <c r="AC205" s="31"/>
      <c r="AD205" s="31"/>
      <c r="AE205" s="31"/>
      <c r="AR205" s="206" t="s">
        <v>81</v>
      </c>
      <c r="AT205" s="206" t="s">
        <v>169</v>
      </c>
      <c r="AU205" s="206" t="s">
        <v>81</v>
      </c>
      <c r="AY205" s="14" t="s">
        <v>167</v>
      </c>
      <c r="BE205" s="207">
        <f>IF(O205="základní",K205,0)</f>
        <v>0</v>
      </c>
      <c r="BF205" s="207">
        <f>IF(O205="snížená",K205,0)</f>
        <v>0</v>
      </c>
      <c r="BG205" s="207">
        <f>IF(O205="zákl. přenesená",K205,0)</f>
        <v>0</v>
      </c>
      <c r="BH205" s="207">
        <f>IF(O205="sníž. přenesená",K205,0)</f>
        <v>0</v>
      </c>
      <c r="BI205" s="207">
        <f>IF(O205="nulová",K205,0)</f>
        <v>0</v>
      </c>
      <c r="BJ205" s="14" t="s">
        <v>81</v>
      </c>
      <c r="BK205" s="207">
        <f>ROUND(P205*H205,2)</f>
        <v>0</v>
      </c>
      <c r="BL205" s="14" t="s">
        <v>81</v>
      </c>
      <c r="BM205" s="206" t="s">
        <v>1137</v>
      </c>
    </row>
    <row r="206" spans="1:65" s="2" customFormat="1" ht="39">
      <c r="A206" s="31"/>
      <c r="B206" s="32"/>
      <c r="C206" s="33"/>
      <c r="D206" s="208" t="s">
        <v>174</v>
      </c>
      <c r="E206" s="33"/>
      <c r="F206" s="209" t="s">
        <v>385</v>
      </c>
      <c r="G206" s="33"/>
      <c r="H206" s="33"/>
      <c r="I206" s="210"/>
      <c r="J206" s="210"/>
      <c r="K206" s="33"/>
      <c r="L206" s="33"/>
      <c r="M206" s="36"/>
      <c r="N206" s="211"/>
      <c r="O206" s="212"/>
      <c r="P206" s="68"/>
      <c r="Q206" s="68"/>
      <c r="R206" s="68"/>
      <c r="S206" s="68"/>
      <c r="T206" s="68"/>
      <c r="U206" s="68"/>
      <c r="V206" s="68"/>
      <c r="W206" s="68"/>
      <c r="X206" s="69"/>
      <c r="Y206" s="31"/>
      <c r="Z206" s="31"/>
      <c r="AA206" s="31"/>
      <c r="AB206" s="31"/>
      <c r="AC206" s="31"/>
      <c r="AD206" s="31"/>
      <c r="AE206" s="31"/>
      <c r="AT206" s="14" t="s">
        <v>174</v>
      </c>
      <c r="AU206" s="14" t="s">
        <v>81</v>
      </c>
    </row>
    <row r="207" spans="1:65" s="2" customFormat="1" ht="24.2" customHeight="1">
      <c r="A207" s="31"/>
      <c r="B207" s="32"/>
      <c r="C207" s="193" t="s">
        <v>354</v>
      </c>
      <c r="D207" s="193" t="s">
        <v>169</v>
      </c>
      <c r="E207" s="194" t="s">
        <v>387</v>
      </c>
      <c r="F207" s="195" t="s">
        <v>388</v>
      </c>
      <c r="G207" s="196" t="s">
        <v>202</v>
      </c>
      <c r="H207" s="197">
        <v>1</v>
      </c>
      <c r="I207" s="198"/>
      <c r="J207" s="198"/>
      <c r="K207" s="199">
        <f>ROUND(P207*H207,2)</f>
        <v>0</v>
      </c>
      <c r="L207" s="200"/>
      <c r="M207" s="36"/>
      <c r="N207" s="201" t="s">
        <v>1</v>
      </c>
      <c r="O207" s="202" t="s">
        <v>37</v>
      </c>
      <c r="P207" s="203">
        <f>I207+J207</f>
        <v>0</v>
      </c>
      <c r="Q207" s="203">
        <f>ROUND(I207*H207,2)</f>
        <v>0</v>
      </c>
      <c r="R207" s="203">
        <f>ROUND(J207*H207,2)</f>
        <v>0</v>
      </c>
      <c r="S207" s="68"/>
      <c r="T207" s="204">
        <f>S207*H207</f>
        <v>0</v>
      </c>
      <c r="U207" s="204">
        <v>0</v>
      </c>
      <c r="V207" s="204">
        <f>U207*H207</f>
        <v>0</v>
      </c>
      <c r="W207" s="204">
        <v>0</v>
      </c>
      <c r="X207" s="205">
        <f>W207*H207</f>
        <v>0</v>
      </c>
      <c r="Y207" s="31"/>
      <c r="Z207" s="31"/>
      <c r="AA207" s="31"/>
      <c r="AB207" s="31"/>
      <c r="AC207" s="31"/>
      <c r="AD207" s="31"/>
      <c r="AE207" s="31"/>
      <c r="AR207" s="206" t="s">
        <v>223</v>
      </c>
      <c r="AT207" s="206" t="s">
        <v>169</v>
      </c>
      <c r="AU207" s="206" t="s">
        <v>81</v>
      </c>
      <c r="AY207" s="14" t="s">
        <v>167</v>
      </c>
      <c r="BE207" s="207">
        <f>IF(O207="základní",K207,0)</f>
        <v>0</v>
      </c>
      <c r="BF207" s="207">
        <f>IF(O207="snížená",K207,0)</f>
        <v>0</v>
      </c>
      <c r="BG207" s="207">
        <f>IF(O207="zákl. přenesená",K207,0)</f>
        <v>0</v>
      </c>
      <c r="BH207" s="207">
        <f>IF(O207="sníž. přenesená",K207,0)</f>
        <v>0</v>
      </c>
      <c r="BI207" s="207">
        <f>IF(O207="nulová",K207,0)</f>
        <v>0</v>
      </c>
      <c r="BJ207" s="14" t="s">
        <v>81</v>
      </c>
      <c r="BK207" s="207">
        <f>ROUND(P207*H207,2)</f>
        <v>0</v>
      </c>
      <c r="BL207" s="14" t="s">
        <v>223</v>
      </c>
      <c r="BM207" s="206" t="s">
        <v>1138</v>
      </c>
    </row>
    <row r="208" spans="1:65" s="2" customFormat="1" ht="11.25">
      <c r="A208" s="31"/>
      <c r="B208" s="32"/>
      <c r="C208" s="33"/>
      <c r="D208" s="208" t="s">
        <v>174</v>
      </c>
      <c r="E208" s="33"/>
      <c r="F208" s="209" t="s">
        <v>388</v>
      </c>
      <c r="G208" s="33"/>
      <c r="H208" s="33"/>
      <c r="I208" s="210"/>
      <c r="J208" s="210"/>
      <c r="K208" s="33"/>
      <c r="L208" s="33"/>
      <c r="M208" s="36"/>
      <c r="N208" s="211"/>
      <c r="O208" s="212"/>
      <c r="P208" s="68"/>
      <c r="Q208" s="68"/>
      <c r="R208" s="68"/>
      <c r="S208" s="68"/>
      <c r="T208" s="68"/>
      <c r="U208" s="68"/>
      <c r="V208" s="68"/>
      <c r="W208" s="68"/>
      <c r="X208" s="69"/>
      <c r="Y208" s="31"/>
      <c r="Z208" s="31"/>
      <c r="AA208" s="31"/>
      <c r="AB208" s="31"/>
      <c r="AC208" s="31"/>
      <c r="AD208" s="31"/>
      <c r="AE208" s="31"/>
      <c r="AT208" s="14" t="s">
        <v>174</v>
      </c>
      <c r="AU208" s="14" t="s">
        <v>81</v>
      </c>
    </row>
    <row r="209" spans="1:65" s="2" customFormat="1" ht="24.2" customHeight="1">
      <c r="A209" s="31"/>
      <c r="B209" s="32"/>
      <c r="C209" s="213" t="s">
        <v>358</v>
      </c>
      <c r="D209" s="213" t="s">
        <v>199</v>
      </c>
      <c r="E209" s="214" t="s">
        <v>391</v>
      </c>
      <c r="F209" s="215" t="s">
        <v>392</v>
      </c>
      <c r="G209" s="216" t="s">
        <v>202</v>
      </c>
      <c r="H209" s="217">
        <v>1</v>
      </c>
      <c r="I209" s="218"/>
      <c r="J209" s="219"/>
      <c r="K209" s="220">
        <f>ROUND(P209*H209,2)</f>
        <v>0</v>
      </c>
      <c r="L209" s="219"/>
      <c r="M209" s="221"/>
      <c r="N209" s="222" t="s">
        <v>1</v>
      </c>
      <c r="O209" s="202" t="s">
        <v>37</v>
      </c>
      <c r="P209" s="203">
        <f>I209+J209</f>
        <v>0</v>
      </c>
      <c r="Q209" s="203">
        <f>ROUND(I209*H209,2)</f>
        <v>0</v>
      </c>
      <c r="R209" s="203">
        <f>ROUND(J209*H209,2)</f>
        <v>0</v>
      </c>
      <c r="S209" s="68"/>
      <c r="T209" s="204">
        <f>S209*H209</f>
        <v>0</v>
      </c>
      <c r="U209" s="204">
        <v>0</v>
      </c>
      <c r="V209" s="204">
        <f>U209*H209</f>
        <v>0</v>
      </c>
      <c r="W209" s="204">
        <v>0</v>
      </c>
      <c r="X209" s="205">
        <f>W209*H209</f>
        <v>0</v>
      </c>
      <c r="Y209" s="31"/>
      <c r="Z209" s="31"/>
      <c r="AA209" s="31"/>
      <c r="AB209" s="31"/>
      <c r="AC209" s="31"/>
      <c r="AD209" s="31"/>
      <c r="AE209" s="31"/>
      <c r="AR209" s="206" t="s">
        <v>218</v>
      </c>
      <c r="AT209" s="206" t="s">
        <v>199</v>
      </c>
      <c r="AU209" s="206" t="s">
        <v>81</v>
      </c>
      <c r="AY209" s="14" t="s">
        <v>167</v>
      </c>
      <c r="BE209" s="207">
        <f>IF(O209="základní",K209,0)</f>
        <v>0</v>
      </c>
      <c r="BF209" s="207">
        <f>IF(O209="snížená",K209,0)</f>
        <v>0</v>
      </c>
      <c r="BG209" s="207">
        <f>IF(O209="zákl. přenesená",K209,0)</f>
        <v>0</v>
      </c>
      <c r="BH209" s="207">
        <f>IF(O209="sníž. přenesená",K209,0)</f>
        <v>0</v>
      </c>
      <c r="BI209" s="207">
        <f>IF(O209="nulová",K209,0)</f>
        <v>0</v>
      </c>
      <c r="BJ209" s="14" t="s">
        <v>81</v>
      </c>
      <c r="BK209" s="207">
        <f>ROUND(P209*H209,2)</f>
        <v>0</v>
      </c>
      <c r="BL209" s="14" t="s">
        <v>218</v>
      </c>
      <c r="BM209" s="206" t="s">
        <v>1139</v>
      </c>
    </row>
    <row r="210" spans="1:65" s="2" customFormat="1" ht="19.5">
      <c r="A210" s="31"/>
      <c r="B210" s="32"/>
      <c r="C210" s="33"/>
      <c r="D210" s="208" t="s">
        <v>174</v>
      </c>
      <c r="E210" s="33"/>
      <c r="F210" s="209" t="s">
        <v>392</v>
      </c>
      <c r="G210" s="33"/>
      <c r="H210" s="33"/>
      <c r="I210" s="210"/>
      <c r="J210" s="210"/>
      <c r="K210" s="33"/>
      <c r="L210" s="33"/>
      <c r="M210" s="36"/>
      <c r="N210" s="211"/>
      <c r="O210" s="212"/>
      <c r="P210" s="68"/>
      <c r="Q210" s="68"/>
      <c r="R210" s="68"/>
      <c r="S210" s="68"/>
      <c r="T210" s="68"/>
      <c r="U210" s="68"/>
      <c r="V210" s="68"/>
      <c r="W210" s="68"/>
      <c r="X210" s="69"/>
      <c r="Y210" s="31"/>
      <c r="Z210" s="31"/>
      <c r="AA210" s="31"/>
      <c r="AB210" s="31"/>
      <c r="AC210" s="31"/>
      <c r="AD210" s="31"/>
      <c r="AE210" s="31"/>
      <c r="AT210" s="14" t="s">
        <v>174</v>
      </c>
      <c r="AU210" s="14" t="s">
        <v>81</v>
      </c>
    </row>
    <row r="211" spans="1:65" s="2" customFormat="1" ht="24.2" customHeight="1">
      <c r="A211" s="31"/>
      <c r="B211" s="32"/>
      <c r="C211" s="213" t="s">
        <v>362</v>
      </c>
      <c r="D211" s="213" t="s">
        <v>199</v>
      </c>
      <c r="E211" s="214" t="s">
        <v>395</v>
      </c>
      <c r="F211" s="215" t="s">
        <v>396</v>
      </c>
      <c r="G211" s="216" t="s">
        <v>202</v>
      </c>
      <c r="H211" s="217">
        <v>1</v>
      </c>
      <c r="I211" s="218"/>
      <c r="J211" s="219"/>
      <c r="K211" s="220">
        <f>ROUND(P211*H211,2)</f>
        <v>0</v>
      </c>
      <c r="L211" s="219"/>
      <c r="M211" s="221"/>
      <c r="N211" s="222" t="s">
        <v>1</v>
      </c>
      <c r="O211" s="202" t="s">
        <v>37</v>
      </c>
      <c r="P211" s="203">
        <f>I211+J211</f>
        <v>0</v>
      </c>
      <c r="Q211" s="203">
        <f>ROUND(I211*H211,2)</f>
        <v>0</v>
      </c>
      <c r="R211" s="203">
        <f>ROUND(J211*H211,2)</f>
        <v>0</v>
      </c>
      <c r="S211" s="68"/>
      <c r="T211" s="204">
        <f>S211*H211</f>
        <v>0</v>
      </c>
      <c r="U211" s="204">
        <v>0</v>
      </c>
      <c r="V211" s="204">
        <f>U211*H211</f>
        <v>0</v>
      </c>
      <c r="W211" s="204">
        <v>0</v>
      </c>
      <c r="X211" s="205">
        <f>W211*H211</f>
        <v>0</v>
      </c>
      <c r="Y211" s="31"/>
      <c r="Z211" s="31"/>
      <c r="AA211" s="31"/>
      <c r="AB211" s="31"/>
      <c r="AC211" s="31"/>
      <c r="AD211" s="31"/>
      <c r="AE211" s="31"/>
      <c r="AR211" s="206" t="s">
        <v>218</v>
      </c>
      <c r="AT211" s="206" t="s">
        <v>199</v>
      </c>
      <c r="AU211" s="206" t="s">
        <v>81</v>
      </c>
      <c r="AY211" s="14" t="s">
        <v>167</v>
      </c>
      <c r="BE211" s="207">
        <f>IF(O211="základní",K211,0)</f>
        <v>0</v>
      </c>
      <c r="BF211" s="207">
        <f>IF(O211="snížená",K211,0)</f>
        <v>0</v>
      </c>
      <c r="BG211" s="207">
        <f>IF(O211="zákl. přenesená",K211,0)</f>
        <v>0</v>
      </c>
      <c r="BH211" s="207">
        <f>IF(O211="sníž. přenesená",K211,0)</f>
        <v>0</v>
      </c>
      <c r="BI211" s="207">
        <f>IF(O211="nulová",K211,0)</f>
        <v>0</v>
      </c>
      <c r="BJ211" s="14" t="s">
        <v>81</v>
      </c>
      <c r="BK211" s="207">
        <f>ROUND(P211*H211,2)</f>
        <v>0</v>
      </c>
      <c r="BL211" s="14" t="s">
        <v>218</v>
      </c>
      <c r="BM211" s="206" t="s">
        <v>1140</v>
      </c>
    </row>
    <row r="212" spans="1:65" s="2" customFormat="1" ht="19.5">
      <c r="A212" s="31"/>
      <c r="B212" s="32"/>
      <c r="C212" s="33"/>
      <c r="D212" s="208" t="s">
        <v>174</v>
      </c>
      <c r="E212" s="33"/>
      <c r="F212" s="209" t="s">
        <v>396</v>
      </c>
      <c r="G212" s="33"/>
      <c r="H212" s="33"/>
      <c r="I212" s="210"/>
      <c r="J212" s="210"/>
      <c r="K212" s="33"/>
      <c r="L212" s="33"/>
      <c r="M212" s="36"/>
      <c r="N212" s="211"/>
      <c r="O212" s="212"/>
      <c r="P212" s="68"/>
      <c r="Q212" s="68"/>
      <c r="R212" s="68"/>
      <c r="S212" s="68"/>
      <c r="T212" s="68"/>
      <c r="U212" s="68"/>
      <c r="V212" s="68"/>
      <c r="W212" s="68"/>
      <c r="X212" s="69"/>
      <c r="Y212" s="31"/>
      <c r="Z212" s="31"/>
      <c r="AA212" s="31"/>
      <c r="AB212" s="31"/>
      <c r="AC212" s="31"/>
      <c r="AD212" s="31"/>
      <c r="AE212" s="31"/>
      <c r="AT212" s="14" t="s">
        <v>174</v>
      </c>
      <c r="AU212" s="14" t="s">
        <v>81</v>
      </c>
    </row>
    <row r="213" spans="1:65" s="2" customFormat="1" ht="24.2" customHeight="1">
      <c r="A213" s="31"/>
      <c r="B213" s="32"/>
      <c r="C213" s="213" t="s">
        <v>366</v>
      </c>
      <c r="D213" s="213" t="s">
        <v>199</v>
      </c>
      <c r="E213" s="214" t="s">
        <v>399</v>
      </c>
      <c r="F213" s="215" t="s">
        <v>400</v>
      </c>
      <c r="G213" s="216" t="s">
        <v>202</v>
      </c>
      <c r="H213" s="217">
        <v>2</v>
      </c>
      <c r="I213" s="218"/>
      <c r="J213" s="219"/>
      <c r="K213" s="220">
        <f>ROUND(P213*H213,2)</f>
        <v>0</v>
      </c>
      <c r="L213" s="219"/>
      <c r="M213" s="221"/>
      <c r="N213" s="222" t="s">
        <v>1</v>
      </c>
      <c r="O213" s="202" t="s">
        <v>37</v>
      </c>
      <c r="P213" s="203">
        <f>I213+J213</f>
        <v>0</v>
      </c>
      <c r="Q213" s="203">
        <f>ROUND(I213*H213,2)</f>
        <v>0</v>
      </c>
      <c r="R213" s="203">
        <f>ROUND(J213*H213,2)</f>
        <v>0</v>
      </c>
      <c r="S213" s="68"/>
      <c r="T213" s="204">
        <f>S213*H213</f>
        <v>0</v>
      </c>
      <c r="U213" s="204">
        <v>0</v>
      </c>
      <c r="V213" s="204">
        <f>U213*H213</f>
        <v>0</v>
      </c>
      <c r="W213" s="204">
        <v>0</v>
      </c>
      <c r="X213" s="205">
        <f>W213*H213</f>
        <v>0</v>
      </c>
      <c r="Y213" s="31"/>
      <c r="Z213" s="31"/>
      <c r="AA213" s="31"/>
      <c r="AB213" s="31"/>
      <c r="AC213" s="31"/>
      <c r="AD213" s="31"/>
      <c r="AE213" s="31"/>
      <c r="AR213" s="206" t="s">
        <v>218</v>
      </c>
      <c r="AT213" s="206" t="s">
        <v>199</v>
      </c>
      <c r="AU213" s="206" t="s">
        <v>81</v>
      </c>
      <c r="AY213" s="14" t="s">
        <v>167</v>
      </c>
      <c r="BE213" s="207">
        <f>IF(O213="základní",K213,0)</f>
        <v>0</v>
      </c>
      <c r="BF213" s="207">
        <f>IF(O213="snížená",K213,0)</f>
        <v>0</v>
      </c>
      <c r="BG213" s="207">
        <f>IF(O213="zákl. přenesená",K213,0)</f>
        <v>0</v>
      </c>
      <c r="BH213" s="207">
        <f>IF(O213="sníž. přenesená",K213,0)</f>
        <v>0</v>
      </c>
      <c r="BI213" s="207">
        <f>IF(O213="nulová",K213,0)</f>
        <v>0</v>
      </c>
      <c r="BJ213" s="14" t="s">
        <v>81</v>
      </c>
      <c r="BK213" s="207">
        <f>ROUND(P213*H213,2)</f>
        <v>0</v>
      </c>
      <c r="BL213" s="14" t="s">
        <v>218</v>
      </c>
      <c r="BM213" s="206" t="s">
        <v>1141</v>
      </c>
    </row>
    <row r="214" spans="1:65" s="2" customFormat="1" ht="19.5">
      <c r="A214" s="31"/>
      <c r="B214" s="32"/>
      <c r="C214" s="33"/>
      <c r="D214" s="208" t="s">
        <v>174</v>
      </c>
      <c r="E214" s="33"/>
      <c r="F214" s="209" t="s">
        <v>400</v>
      </c>
      <c r="G214" s="33"/>
      <c r="H214" s="33"/>
      <c r="I214" s="210"/>
      <c r="J214" s="210"/>
      <c r="K214" s="33"/>
      <c r="L214" s="33"/>
      <c r="M214" s="36"/>
      <c r="N214" s="211"/>
      <c r="O214" s="212"/>
      <c r="P214" s="68"/>
      <c r="Q214" s="68"/>
      <c r="R214" s="68"/>
      <c r="S214" s="68"/>
      <c r="T214" s="68"/>
      <c r="U214" s="68"/>
      <c r="V214" s="68"/>
      <c r="W214" s="68"/>
      <c r="X214" s="69"/>
      <c r="Y214" s="31"/>
      <c r="Z214" s="31"/>
      <c r="AA214" s="31"/>
      <c r="AB214" s="31"/>
      <c r="AC214" s="31"/>
      <c r="AD214" s="31"/>
      <c r="AE214" s="31"/>
      <c r="AT214" s="14" t="s">
        <v>174</v>
      </c>
      <c r="AU214" s="14" t="s">
        <v>81</v>
      </c>
    </row>
    <row r="215" spans="1:65" s="2" customFormat="1" ht="14.45" customHeight="1">
      <c r="A215" s="31"/>
      <c r="B215" s="32"/>
      <c r="C215" s="193" t="s">
        <v>371</v>
      </c>
      <c r="D215" s="193" t="s">
        <v>169</v>
      </c>
      <c r="E215" s="194" t="s">
        <v>403</v>
      </c>
      <c r="F215" s="195" t="s">
        <v>404</v>
      </c>
      <c r="G215" s="196" t="s">
        <v>202</v>
      </c>
      <c r="H215" s="197">
        <v>6</v>
      </c>
      <c r="I215" s="198"/>
      <c r="J215" s="198"/>
      <c r="K215" s="199">
        <f>ROUND(P215*H215,2)</f>
        <v>0</v>
      </c>
      <c r="L215" s="200"/>
      <c r="M215" s="36"/>
      <c r="N215" s="201" t="s">
        <v>1</v>
      </c>
      <c r="O215" s="202" t="s">
        <v>37</v>
      </c>
      <c r="P215" s="203">
        <f>I215+J215</f>
        <v>0</v>
      </c>
      <c r="Q215" s="203">
        <f>ROUND(I215*H215,2)</f>
        <v>0</v>
      </c>
      <c r="R215" s="203">
        <f>ROUND(J215*H215,2)</f>
        <v>0</v>
      </c>
      <c r="S215" s="68"/>
      <c r="T215" s="204">
        <f>S215*H215</f>
        <v>0</v>
      </c>
      <c r="U215" s="204">
        <v>0</v>
      </c>
      <c r="V215" s="204">
        <f>U215*H215</f>
        <v>0</v>
      </c>
      <c r="W215" s="204">
        <v>0</v>
      </c>
      <c r="X215" s="205">
        <f>W215*H215</f>
        <v>0</v>
      </c>
      <c r="Y215" s="31"/>
      <c r="Z215" s="31"/>
      <c r="AA215" s="31"/>
      <c r="AB215" s="31"/>
      <c r="AC215" s="31"/>
      <c r="AD215" s="31"/>
      <c r="AE215" s="31"/>
      <c r="AR215" s="206" t="s">
        <v>223</v>
      </c>
      <c r="AT215" s="206" t="s">
        <v>169</v>
      </c>
      <c r="AU215" s="206" t="s">
        <v>81</v>
      </c>
      <c r="AY215" s="14" t="s">
        <v>167</v>
      </c>
      <c r="BE215" s="207">
        <f>IF(O215="základní",K215,0)</f>
        <v>0</v>
      </c>
      <c r="BF215" s="207">
        <f>IF(O215="snížená",K215,0)</f>
        <v>0</v>
      </c>
      <c r="BG215" s="207">
        <f>IF(O215="zákl. přenesená",K215,0)</f>
        <v>0</v>
      </c>
      <c r="BH215" s="207">
        <f>IF(O215="sníž. přenesená",K215,0)</f>
        <v>0</v>
      </c>
      <c r="BI215" s="207">
        <f>IF(O215="nulová",K215,0)</f>
        <v>0</v>
      </c>
      <c r="BJ215" s="14" t="s">
        <v>81</v>
      </c>
      <c r="BK215" s="207">
        <f>ROUND(P215*H215,2)</f>
        <v>0</v>
      </c>
      <c r="BL215" s="14" t="s">
        <v>223</v>
      </c>
      <c r="BM215" s="206" t="s">
        <v>1142</v>
      </c>
    </row>
    <row r="216" spans="1:65" s="2" customFormat="1" ht="19.5">
      <c r="A216" s="31"/>
      <c r="B216" s="32"/>
      <c r="C216" s="33"/>
      <c r="D216" s="208" t="s">
        <v>174</v>
      </c>
      <c r="E216" s="33"/>
      <c r="F216" s="209" t="s">
        <v>406</v>
      </c>
      <c r="G216" s="33"/>
      <c r="H216" s="33"/>
      <c r="I216" s="210"/>
      <c r="J216" s="210"/>
      <c r="K216" s="33"/>
      <c r="L216" s="33"/>
      <c r="M216" s="36"/>
      <c r="N216" s="211"/>
      <c r="O216" s="212"/>
      <c r="P216" s="68"/>
      <c r="Q216" s="68"/>
      <c r="R216" s="68"/>
      <c r="S216" s="68"/>
      <c r="T216" s="68"/>
      <c r="U216" s="68"/>
      <c r="V216" s="68"/>
      <c r="W216" s="68"/>
      <c r="X216" s="69"/>
      <c r="Y216" s="31"/>
      <c r="Z216" s="31"/>
      <c r="AA216" s="31"/>
      <c r="AB216" s="31"/>
      <c r="AC216" s="31"/>
      <c r="AD216" s="31"/>
      <c r="AE216" s="31"/>
      <c r="AT216" s="14" t="s">
        <v>174</v>
      </c>
      <c r="AU216" s="14" t="s">
        <v>81</v>
      </c>
    </row>
    <row r="217" spans="1:65" s="2" customFormat="1" ht="14.45" customHeight="1">
      <c r="A217" s="31"/>
      <c r="B217" s="32"/>
      <c r="C217" s="193" t="s">
        <v>376</v>
      </c>
      <c r="D217" s="193" t="s">
        <v>169</v>
      </c>
      <c r="E217" s="194" t="s">
        <v>408</v>
      </c>
      <c r="F217" s="195" t="s">
        <v>409</v>
      </c>
      <c r="G217" s="196" t="s">
        <v>202</v>
      </c>
      <c r="H217" s="197">
        <v>2</v>
      </c>
      <c r="I217" s="198"/>
      <c r="J217" s="198"/>
      <c r="K217" s="199">
        <f>ROUND(P217*H217,2)</f>
        <v>0</v>
      </c>
      <c r="L217" s="200"/>
      <c r="M217" s="36"/>
      <c r="N217" s="201" t="s">
        <v>1</v>
      </c>
      <c r="O217" s="202" t="s">
        <v>37</v>
      </c>
      <c r="P217" s="203">
        <f>I217+J217</f>
        <v>0</v>
      </c>
      <c r="Q217" s="203">
        <f>ROUND(I217*H217,2)</f>
        <v>0</v>
      </c>
      <c r="R217" s="203">
        <f>ROUND(J217*H217,2)</f>
        <v>0</v>
      </c>
      <c r="S217" s="68"/>
      <c r="T217" s="204">
        <f>S217*H217</f>
        <v>0</v>
      </c>
      <c r="U217" s="204">
        <v>0</v>
      </c>
      <c r="V217" s="204">
        <f>U217*H217</f>
        <v>0</v>
      </c>
      <c r="W217" s="204">
        <v>0</v>
      </c>
      <c r="X217" s="205">
        <f>W217*H217</f>
        <v>0</v>
      </c>
      <c r="Y217" s="31"/>
      <c r="Z217" s="31"/>
      <c r="AA217" s="31"/>
      <c r="AB217" s="31"/>
      <c r="AC217" s="31"/>
      <c r="AD217" s="31"/>
      <c r="AE217" s="31"/>
      <c r="AR217" s="206" t="s">
        <v>223</v>
      </c>
      <c r="AT217" s="206" t="s">
        <v>169</v>
      </c>
      <c r="AU217" s="206" t="s">
        <v>81</v>
      </c>
      <c r="AY217" s="14" t="s">
        <v>167</v>
      </c>
      <c r="BE217" s="207">
        <f>IF(O217="základní",K217,0)</f>
        <v>0</v>
      </c>
      <c r="BF217" s="207">
        <f>IF(O217="snížená",K217,0)</f>
        <v>0</v>
      </c>
      <c r="BG217" s="207">
        <f>IF(O217="zákl. přenesená",K217,0)</f>
        <v>0</v>
      </c>
      <c r="BH217" s="207">
        <f>IF(O217="sníž. přenesená",K217,0)</f>
        <v>0</v>
      </c>
      <c r="BI217" s="207">
        <f>IF(O217="nulová",K217,0)</f>
        <v>0</v>
      </c>
      <c r="BJ217" s="14" t="s">
        <v>81</v>
      </c>
      <c r="BK217" s="207">
        <f>ROUND(P217*H217,2)</f>
        <v>0</v>
      </c>
      <c r="BL217" s="14" t="s">
        <v>223</v>
      </c>
      <c r="BM217" s="206" t="s">
        <v>1143</v>
      </c>
    </row>
    <row r="218" spans="1:65" s="2" customFormat="1" ht="48.75">
      <c r="A218" s="31"/>
      <c r="B218" s="32"/>
      <c r="C218" s="33"/>
      <c r="D218" s="208" t="s">
        <v>174</v>
      </c>
      <c r="E218" s="33"/>
      <c r="F218" s="209" t="s">
        <v>411</v>
      </c>
      <c r="G218" s="33"/>
      <c r="H218" s="33"/>
      <c r="I218" s="210"/>
      <c r="J218" s="210"/>
      <c r="K218" s="33"/>
      <c r="L218" s="33"/>
      <c r="M218" s="36"/>
      <c r="N218" s="211"/>
      <c r="O218" s="212"/>
      <c r="P218" s="68"/>
      <c r="Q218" s="68"/>
      <c r="R218" s="68"/>
      <c r="S218" s="68"/>
      <c r="T218" s="68"/>
      <c r="U218" s="68"/>
      <c r="V218" s="68"/>
      <c r="W218" s="68"/>
      <c r="X218" s="69"/>
      <c r="Y218" s="31"/>
      <c r="Z218" s="31"/>
      <c r="AA218" s="31"/>
      <c r="AB218" s="31"/>
      <c r="AC218" s="31"/>
      <c r="AD218" s="31"/>
      <c r="AE218" s="31"/>
      <c r="AT218" s="14" t="s">
        <v>174</v>
      </c>
      <c r="AU218" s="14" t="s">
        <v>81</v>
      </c>
    </row>
    <row r="219" spans="1:65" s="2" customFormat="1" ht="37.9" customHeight="1">
      <c r="A219" s="31"/>
      <c r="B219" s="32"/>
      <c r="C219" s="213" t="s">
        <v>381</v>
      </c>
      <c r="D219" s="213" t="s">
        <v>199</v>
      </c>
      <c r="E219" s="214" t="s">
        <v>413</v>
      </c>
      <c r="F219" s="215" t="s">
        <v>414</v>
      </c>
      <c r="G219" s="216" t="s">
        <v>202</v>
      </c>
      <c r="H219" s="217">
        <v>2</v>
      </c>
      <c r="I219" s="218"/>
      <c r="J219" s="219"/>
      <c r="K219" s="220">
        <f>ROUND(P219*H219,2)</f>
        <v>0</v>
      </c>
      <c r="L219" s="219"/>
      <c r="M219" s="221"/>
      <c r="N219" s="222" t="s">
        <v>1</v>
      </c>
      <c r="O219" s="202" t="s">
        <v>37</v>
      </c>
      <c r="P219" s="203">
        <f>I219+J219</f>
        <v>0</v>
      </c>
      <c r="Q219" s="203">
        <f>ROUND(I219*H219,2)</f>
        <v>0</v>
      </c>
      <c r="R219" s="203">
        <f>ROUND(J219*H219,2)</f>
        <v>0</v>
      </c>
      <c r="S219" s="68"/>
      <c r="T219" s="204">
        <f>S219*H219</f>
        <v>0</v>
      </c>
      <c r="U219" s="204">
        <v>0</v>
      </c>
      <c r="V219" s="204">
        <f>U219*H219</f>
        <v>0</v>
      </c>
      <c r="W219" s="204">
        <v>0</v>
      </c>
      <c r="X219" s="205">
        <f>W219*H219</f>
        <v>0</v>
      </c>
      <c r="Y219" s="31"/>
      <c r="Z219" s="31"/>
      <c r="AA219" s="31"/>
      <c r="AB219" s="31"/>
      <c r="AC219" s="31"/>
      <c r="AD219" s="31"/>
      <c r="AE219" s="31"/>
      <c r="AR219" s="206" t="s">
        <v>218</v>
      </c>
      <c r="AT219" s="206" t="s">
        <v>199</v>
      </c>
      <c r="AU219" s="206" t="s">
        <v>81</v>
      </c>
      <c r="AY219" s="14" t="s">
        <v>167</v>
      </c>
      <c r="BE219" s="207">
        <f>IF(O219="základní",K219,0)</f>
        <v>0</v>
      </c>
      <c r="BF219" s="207">
        <f>IF(O219="snížená",K219,0)</f>
        <v>0</v>
      </c>
      <c r="BG219" s="207">
        <f>IF(O219="zákl. přenesená",K219,0)</f>
        <v>0</v>
      </c>
      <c r="BH219" s="207">
        <f>IF(O219="sníž. přenesená",K219,0)</f>
        <v>0</v>
      </c>
      <c r="BI219" s="207">
        <f>IF(O219="nulová",K219,0)</f>
        <v>0</v>
      </c>
      <c r="BJ219" s="14" t="s">
        <v>81</v>
      </c>
      <c r="BK219" s="207">
        <f>ROUND(P219*H219,2)</f>
        <v>0</v>
      </c>
      <c r="BL219" s="14" t="s">
        <v>218</v>
      </c>
      <c r="BM219" s="206" t="s">
        <v>1144</v>
      </c>
    </row>
    <row r="220" spans="1:65" s="2" customFormat="1" ht="19.5">
      <c r="A220" s="31"/>
      <c r="B220" s="32"/>
      <c r="C220" s="33"/>
      <c r="D220" s="208" t="s">
        <v>174</v>
      </c>
      <c r="E220" s="33"/>
      <c r="F220" s="209" t="s">
        <v>414</v>
      </c>
      <c r="G220" s="33"/>
      <c r="H220" s="33"/>
      <c r="I220" s="210"/>
      <c r="J220" s="210"/>
      <c r="K220" s="33"/>
      <c r="L220" s="33"/>
      <c r="M220" s="36"/>
      <c r="N220" s="211"/>
      <c r="O220" s="212"/>
      <c r="P220" s="68"/>
      <c r="Q220" s="68"/>
      <c r="R220" s="68"/>
      <c r="S220" s="68"/>
      <c r="T220" s="68"/>
      <c r="U220" s="68"/>
      <c r="V220" s="68"/>
      <c r="W220" s="68"/>
      <c r="X220" s="69"/>
      <c r="Y220" s="31"/>
      <c r="Z220" s="31"/>
      <c r="AA220" s="31"/>
      <c r="AB220" s="31"/>
      <c r="AC220" s="31"/>
      <c r="AD220" s="31"/>
      <c r="AE220" s="31"/>
      <c r="AT220" s="14" t="s">
        <v>174</v>
      </c>
      <c r="AU220" s="14" t="s">
        <v>81</v>
      </c>
    </row>
    <row r="221" spans="1:65" s="2" customFormat="1" ht="24.2" customHeight="1">
      <c r="A221" s="31"/>
      <c r="B221" s="32"/>
      <c r="C221" s="213" t="s">
        <v>386</v>
      </c>
      <c r="D221" s="213" t="s">
        <v>199</v>
      </c>
      <c r="E221" s="214" t="s">
        <v>417</v>
      </c>
      <c r="F221" s="215" t="s">
        <v>418</v>
      </c>
      <c r="G221" s="216" t="s">
        <v>202</v>
      </c>
      <c r="H221" s="217">
        <v>1</v>
      </c>
      <c r="I221" s="218"/>
      <c r="J221" s="219"/>
      <c r="K221" s="220">
        <f>ROUND(P221*H221,2)</f>
        <v>0</v>
      </c>
      <c r="L221" s="219"/>
      <c r="M221" s="221"/>
      <c r="N221" s="222" t="s">
        <v>1</v>
      </c>
      <c r="O221" s="202" t="s">
        <v>37</v>
      </c>
      <c r="P221" s="203">
        <f>I221+J221</f>
        <v>0</v>
      </c>
      <c r="Q221" s="203">
        <f>ROUND(I221*H221,2)</f>
        <v>0</v>
      </c>
      <c r="R221" s="203">
        <f>ROUND(J221*H221,2)</f>
        <v>0</v>
      </c>
      <c r="S221" s="68"/>
      <c r="T221" s="204">
        <f>S221*H221</f>
        <v>0</v>
      </c>
      <c r="U221" s="204">
        <v>0</v>
      </c>
      <c r="V221" s="204">
        <f>U221*H221</f>
        <v>0</v>
      </c>
      <c r="W221" s="204">
        <v>0</v>
      </c>
      <c r="X221" s="205">
        <f>W221*H221</f>
        <v>0</v>
      </c>
      <c r="Y221" s="31"/>
      <c r="Z221" s="31"/>
      <c r="AA221" s="31"/>
      <c r="AB221" s="31"/>
      <c r="AC221" s="31"/>
      <c r="AD221" s="31"/>
      <c r="AE221" s="31"/>
      <c r="AR221" s="206" t="s">
        <v>218</v>
      </c>
      <c r="AT221" s="206" t="s">
        <v>199</v>
      </c>
      <c r="AU221" s="206" t="s">
        <v>81</v>
      </c>
      <c r="AY221" s="14" t="s">
        <v>167</v>
      </c>
      <c r="BE221" s="207">
        <f>IF(O221="základní",K221,0)</f>
        <v>0</v>
      </c>
      <c r="BF221" s="207">
        <f>IF(O221="snížená",K221,0)</f>
        <v>0</v>
      </c>
      <c r="BG221" s="207">
        <f>IF(O221="zákl. přenesená",K221,0)</f>
        <v>0</v>
      </c>
      <c r="BH221" s="207">
        <f>IF(O221="sníž. přenesená",K221,0)</f>
        <v>0</v>
      </c>
      <c r="BI221" s="207">
        <f>IF(O221="nulová",K221,0)</f>
        <v>0</v>
      </c>
      <c r="BJ221" s="14" t="s">
        <v>81</v>
      </c>
      <c r="BK221" s="207">
        <f>ROUND(P221*H221,2)</f>
        <v>0</v>
      </c>
      <c r="BL221" s="14" t="s">
        <v>218</v>
      </c>
      <c r="BM221" s="206" t="s">
        <v>1145</v>
      </c>
    </row>
    <row r="222" spans="1:65" s="2" customFormat="1" ht="19.5">
      <c r="A222" s="31"/>
      <c r="B222" s="32"/>
      <c r="C222" s="33"/>
      <c r="D222" s="208" t="s">
        <v>174</v>
      </c>
      <c r="E222" s="33"/>
      <c r="F222" s="209" t="s">
        <v>418</v>
      </c>
      <c r="G222" s="33"/>
      <c r="H222" s="33"/>
      <c r="I222" s="210"/>
      <c r="J222" s="210"/>
      <c r="K222" s="33"/>
      <c r="L222" s="33"/>
      <c r="M222" s="36"/>
      <c r="N222" s="211"/>
      <c r="O222" s="212"/>
      <c r="P222" s="68"/>
      <c r="Q222" s="68"/>
      <c r="R222" s="68"/>
      <c r="S222" s="68"/>
      <c r="T222" s="68"/>
      <c r="U222" s="68"/>
      <c r="V222" s="68"/>
      <c r="W222" s="68"/>
      <c r="X222" s="69"/>
      <c r="Y222" s="31"/>
      <c r="Z222" s="31"/>
      <c r="AA222" s="31"/>
      <c r="AB222" s="31"/>
      <c r="AC222" s="31"/>
      <c r="AD222" s="31"/>
      <c r="AE222" s="31"/>
      <c r="AT222" s="14" t="s">
        <v>174</v>
      </c>
      <c r="AU222" s="14" t="s">
        <v>81</v>
      </c>
    </row>
    <row r="223" spans="1:65" s="2" customFormat="1" ht="24.2" customHeight="1">
      <c r="A223" s="31"/>
      <c r="B223" s="32"/>
      <c r="C223" s="213" t="s">
        <v>390</v>
      </c>
      <c r="D223" s="213" t="s">
        <v>199</v>
      </c>
      <c r="E223" s="214" t="s">
        <v>421</v>
      </c>
      <c r="F223" s="215" t="s">
        <v>422</v>
      </c>
      <c r="G223" s="216" t="s">
        <v>202</v>
      </c>
      <c r="H223" s="217">
        <v>1</v>
      </c>
      <c r="I223" s="218"/>
      <c r="J223" s="219"/>
      <c r="K223" s="220">
        <f>ROUND(P223*H223,2)</f>
        <v>0</v>
      </c>
      <c r="L223" s="219"/>
      <c r="M223" s="221"/>
      <c r="N223" s="222" t="s">
        <v>1</v>
      </c>
      <c r="O223" s="202" t="s">
        <v>37</v>
      </c>
      <c r="P223" s="203">
        <f>I223+J223</f>
        <v>0</v>
      </c>
      <c r="Q223" s="203">
        <f>ROUND(I223*H223,2)</f>
        <v>0</v>
      </c>
      <c r="R223" s="203">
        <f>ROUND(J223*H223,2)</f>
        <v>0</v>
      </c>
      <c r="S223" s="68"/>
      <c r="T223" s="204">
        <f>S223*H223</f>
        <v>0</v>
      </c>
      <c r="U223" s="204">
        <v>0</v>
      </c>
      <c r="V223" s="204">
        <f>U223*H223</f>
        <v>0</v>
      </c>
      <c r="W223" s="204">
        <v>0</v>
      </c>
      <c r="X223" s="205">
        <f>W223*H223</f>
        <v>0</v>
      </c>
      <c r="Y223" s="31"/>
      <c r="Z223" s="31"/>
      <c r="AA223" s="31"/>
      <c r="AB223" s="31"/>
      <c r="AC223" s="31"/>
      <c r="AD223" s="31"/>
      <c r="AE223" s="31"/>
      <c r="AR223" s="206" t="s">
        <v>218</v>
      </c>
      <c r="AT223" s="206" t="s">
        <v>199</v>
      </c>
      <c r="AU223" s="206" t="s">
        <v>81</v>
      </c>
      <c r="AY223" s="14" t="s">
        <v>167</v>
      </c>
      <c r="BE223" s="207">
        <f>IF(O223="základní",K223,0)</f>
        <v>0</v>
      </c>
      <c r="BF223" s="207">
        <f>IF(O223="snížená",K223,0)</f>
        <v>0</v>
      </c>
      <c r="BG223" s="207">
        <f>IF(O223="zákl. přenesená",K223,0)</f>
        <v>0</v>
      </c>
      <c r="BH223" s="207">
        <f>IF(O223="sníž. přenesená",K223,0)</f>
        <v>0</v>
      </c>
      <c r="BI223" s="207">
        <f>IF(O223="nulová",K223,0)</f>
        <v>0</v>
      </c>
      <c r="BJ223" s="14" t="s">
        <v>81</v>
      </c>
      <c r="BK223" s="207">
        <f>ROUND(P223*H223,2)</f>
        <v>0</v>
      </c>
      <c r="BL223" s="14" t="s">
        <v>218</v>
      </c>
      <c r="BM223" s="206" t="s">
        <v>1146</v>
      </c>
    </row>
    <row r="224" spans="1:65" s="2" customFormat="1" ht="19.5">
      <c r="A224" s="31"/>
      <c r="B224" s="32"/>
      <c r="C224" s="33"/>
      <c r="D224" s="208" t="s">
        <v>174</v>
      </c>
      <c r="E224" s="33"/>
      <c r="F224" s="209" t="s">
        <v>422</v>
      </c>
      <c r="G224" s="33"/>
      <c r="H224" s="33"/>
      <c r="I224" s="210"/>
      <c r="J224" s="210"/>
      <c r="K224" s="33"/>
      <c r="L224" s="33"/>
      <c r="M224" s="36"/>
      <c r="N224" s="211"/>
      <c r="O224" s="212"/>
      <c r="P224" s="68"/>
      <c r="Q224" s="68"/>
      <c r="R224" s="68"/>
      <c r="S224" s="68"/>
      <c r="T224" s="68"/>
      <c r="U224" s="68"/>
      <c r="V224" s="68"/>
      <c r="W224" s="68"/>
      <c r="X224" s="69"/>
      <c r="Y224" s="31"/>
      <c r="Z224" s="31"/>
      <c r="AA224" s="31"/>
      <c r="AB224" s="31"/>
      <c r="AC224" s="31"/>
      <c r="AD224" s="31"/>
      <c r="AE224" s="31"/>
      <c r="AT224" s="14" t="s">
        <v>174</v>
      </c>
      <c r="AU224" s="14" t="s">
        <v>81</v>
      </c>
    </row>
    <row r="225" spans="1:65" s="2" customFormat="1" ht="24.2" customHeight="1">
      <c r="A225" s="31"/>
      <c r="B225" s="32"/>
      <c r="C225" s="213" t="s">
        <v>394</v>
      </c>
      <c r="D225" s="213" t="s">
        <v>199</v>
      </c>
      <c r="E225" s="214" t="s">
        <v>425</v>
      </c>
      <c r="F225" s="215" t="s">
        <v>426</v>
      </c>
      <c r="G225" s="216" t="s">
        <v>202</v>
      </c>
      <c r="H225" s="217">
        <v>1</v>
      </c>
      <c r="I225" s="218"/>
      <c r="J225" s="219"/>
      <c r="K225" s="220">
        <f>ROUND(P225*H225,2)</f>
        <v>0</v>
      </c>
      <c r="L225" s="219"/>
      <c r="M225" s="221"/>
      <c r="N225" s="222" t="s">
        <v>1</v>
      </c>
      <c r="O225" s="202" t="s">
        <v>37</v>
      </c>
      <c r="P225" s="203">
        <f>I225+J225</f>
        <v>0</v>
      </c>
      <c r="Q225" s="203">
        <f>ROUND(I225*H225,2)</f>
        <v>0</v>
      </c>
      <c r="R225" s="203">
        <f>ROUND(J225*H225,2)</f>
        <v>0</v>
      </c>
      <c r="S225" s="68"/>
      <c r="T225" s="204">
        <f>S225*H225</f>
        <v>0</v>
      </c>
      <c r="U225" s="204">
        <v>0</v>
      </c>
      <c r="V225" s="204">
        <f>U225*H225</f>
        <v>0</v>
      </c>
      <c r="W225" s="204">
        <v>0</v>
      </c>
      <c r="X225" s="205">
        <f>W225*H225</f>
        <v>0</v>
      </c>
      <c r="Y225" s="31"/>
      <c r="Z225" s="31"/>
      <c r="AA225" s="31"/>
      <c r="AB225" s="31"/>
      <c r="AC225" s="31"/>
      <c r="AD225" s="31"/>
      <c r="AE225" s="31"/>
      <c r="AR225" s="206" t="s">
        <v>218</v>
      </c>
      <c r="AT225" s="206" t="s">
        <v>199</v>
      </c>
      <c r="AU225" s="206" t="s">
        <v>81</v>
      </c>
      <c r="AY225" s="14" t="s">
        <v>167</v>
      </c>
      <c r="BE225" s="207">
        <f>IF(O225="základní",K225,0)</f>
        <v>0</v>
      </c>
      <c r="BF225" s="207">
        <f>IF(O225="snížená",K225,0)</f>
        <v>0</v>
      </c>
      <c r="BG225" s="207">
        <f>IF(O225="zákl. přenesená",K225,0)</f>
        <v>0</v>
      </c>
      <c r="BH225" s="207">
        <f>IF(O225="sníž. přenesená",K225,0)</f>
        <v>0</v>
      </c>
      <c r="BI225" s="207">
        <f>IF(O225="nulová",K225,0)</f>
        <v>0</v>
      </c>
      <c r="BJ225" s="14" t="s">
        <v>81</v>
      </c>
      <c r="BK225" s="207">
        <f>ROUND(P225*H225,2)</f>
        <v>0</v>
      </c>
      <c r="BL225" s="14" t="s">
        <v>218</v>
      </c>
      <c r="BM225" s="206" t="s">
        <v>1147</v>
      </c>
    </row>
    <row r="226" spans="1:65" s="2" customFormat="1" ht="19.5">
      <c r="A226" s="31"/>
      <c r="B226" s="32"/>
      <c r="C226" s="33"/>
      <c r="D226" s="208" t="s">
        <v>174</v>
      </c>
      <c r="E226" s="33"/>
      <c r="F226" s="209" t="s">
        <v>426</v>
      </c>
      <c r="G226" s="33"/>
      <c r="H226" s="33"/>
      <c r="I226" s="210"/>
      <c r="J226" s="210"/>
      <c r="K226" s="33"/>
      <c r="L226" s="33"/>
      <c r="M226" s="36"/>
      <c r="N226" s="211"/>
      <c r="O226" s="212"/>
      <c r="P226" s="68"/>
      <c r="Q226" s="68"/>
      <c r="R226" s="68"/>
      <c r="S226" s="68"/>
      <c r="T226" s="68"/>
      <c r="U226" s="68"/>
      <c r="V226" s="68"/>
      <c r="W226" s="68"/>
      <c r="X226" s="69"/>
      <c r="Y226" s="31"/>
      <c r="Z226" s="31"/>
      <c r="AA226" s="31"/>
      <c r="AB226" s="31"/>
      <c r="AC226" s="31"/>
      <c r="AD226" s="31"/>
      <c r="AE226" s="31"/>
      <c r="AT226" s="14" t="s">
        <v>174</v>
      </c>
      <c r="AU226" s="14" t="s">
        <v>81</v>
      </c>
    </row>
    <row r="227" spans="1:65" s="2" customFormat="1" ht="24.2" customHeight="1">
      <c r="A227" s="31"/>
      <c r="B227" s="32"/>
      <c r="C227" s="213" t="s">
        <v>398</v>
      </c>
      <c r="D227" s="213" t="s">
        <v>199</v>
      </c>
      <c r="E227" s="214" t="s">
        <v>429</v>
      </c>
      <c r="F227" s="215" t="s">
        <v>430</v>
      </c>
      <c r="G227" s="216" t="s">
        <v>202</v>
      </c>
      <c r="H227" s="217">
        <v>3</v>
      </c>
      <c r="I227" s="218"/>
      <c r="J227" s="219"/>
      <c r="K227" s="220">
        <f>ROUND(P227*H227,2)</f>
        <v>0</v>
      </c>
      <c r="L227" s="219"/>
      <c r="M227" s="221"/>
      <c r="N227" s="222" t="s">
        <v>1</v>
      </c>
      <c r="O227" s="202" t="s">
        <v>37</v>
      </c>
      <c r="P227" s="203">
        <f>I227+J227</f>
        <v>0</v>
      </c>
      <c r="Q227" s="203">
        <f>ROUND(I227*H227,2)</f>
        <v>0</v>
      </c>
      <c r="R227" s="203">
        <f>ROUND(J227*H227,2)</f>
        <v>0</v>
      </c>
      <c r="S227" s="68"/>
      <c r="T227" s="204">
        <f>S227*H227</f>
        <v>0</v>
      </c>
      <c r="U227" s="204">
        <v>0</v>
      </c>
      <c r="V227" s="204">
        <f>U227*H227</f>
        <v>0</v>
      </c>
      <c r="W227" s="204">
        <v>0</v>
      </c>
      <c r="X227" s="205">
        <f>W227*H227</f>
        <v>0</v>
      </c>
      <c r="Y227" s="31"/>
      <c r="Z227" s="31"/>
      <c r="AA227" s="31"/>
      <c r="AB227" s="31"/>
      <c r="AC227" s="31"/>
      <c r="AD227" s="31"/>
      <c r="AE227" s="31"/>
      <c r="AR227" s="206" t="s">
        <v>218</v>
      </c>
      <c r="AT227" s="206" t="s">
        <v>199</v>
      </c>
      <c r="AU227" s="206" t="s">
        <v>81</v>
      </c>
      <c r="AY227" s="14" t="s">
        <v>167</v>
      </c>
      <c r="BE227" s="207">
        <f>IF(O227="základní",K227,0)</f>
        <v>0</v>
      </c>
      <c r="BF227" s="207">
        <f>IF(O227="snížená",K227,0)</f>
        <v>0</v>
      </c>
      <c r="BG227" s="207">
        <f>IF(O227="zákl. přenesená",K227,0)</f>
        <v>0</v>
      </c>
      <c r="BH227" s="207">
        <f>IF(O227="sníž. přenesená",K227,0)</f>
        <v>0</v>
      </c>
      <c r="BI227" s="207">
        <f>IF(O227="nulová",K227,0)</f>
        <v>0</v>
      </c>
      <c r="BJ227" s="14" t="s">
        <v>81</v>
      </c>
      <c r="BK227" s="207">
        <f>ROUND(P227*H227,2)</f>
        <v>0</v>
      </c>
      <c r="BL227" s="14" t="s">
        <v>218</v>
      </c>
      <c r="BM227" s="206" t="s">
        <v>1148</v>
      </c>
    </row>
    <row r="228" spans="1:65" s="2" customFormat="1" ht="19.5">
      <c r="A228" s="31"/>
      <c r="B228" s="32"/>
      <c r="C228" s="33"/>
      <c r="D228" s="208" t="s">
        <v>174</v>
      </c>
      <c r="E228" s="33"/>
      <c r="F228" s="209" t="s">
        <v>430</v>
      </c>
      <c r="G228" s="33"/>
      <c r="H228" s="33"/>
      <c r="I228" s="210"/>
      <c r="J228" s="210"/>
      <c r="K228" s="33"/>
      <c r="L228" s="33"/>
      <c r="M228" s="36"/>
      <c r="N228" s="211"/>
      <c r="O228" s="212"/>
      <c r="P228" s="68"/>
      <c r="Q228" s="68"/>
      <c r="R228" s="68"/>
      <c r="S228" s="68"/>
      <c r="T228" s="68"/>
      <c r="U228" s="68"/>
      <c r="V228" s="68"/>
      <c r="W228" s="68"/>
      <c r="X228" s="69"/>
      <c r="Y228" s="31"/>
      <c r="Z228" s="31"/>
      <c r="AA228" s="31"/>
      <c r="AB228" s="31"/>
      <c r="AC228" s="31"/>
      <c r="AD228" s="31"/>
      <c r="AE228" s="31"/>
      <c r="AT228" s="14" t="s">
        <v>174</v>
      </c>
      <c r="AU228" s="14" t="s">
        <v>81</v>
      </c>
    </row>
    <row r="229" spans="1:65" s="2" customFormat="1" ht="14.45" customHeight="1">
      <c r="A229" s="31"/>
      <c r="B229" s="32"/>
      <c r="C229" s="213" t="s">
        <v>402</v>
      </c>
      <c r="D229" s="213" t="s">
        <v>199</v>
      </c>
      <c r="E229" s="214" t="s">
        <v>433</v>
      </c>
      <c r="F229" s="215" t="s">
        <v>434</v>
      </c>
      <c r="G229" s="216" t="s">
        <v>202</v>
      </c>
      <c r="H229" s="217">
        <v>1</v>
      </c>
      <c r="I229" s="218"/>
      <c r="J229" s="219"/>
      <c r="K229" s="220">
        <f>ROUND(P229*H229,2)</f>
        <v>0</v>
      </c>
      <c r="L229" s="219"/>
      <c r="M229" s="221"/>
      <c r="N229" s="222" t="s">
        <v>1</v>
      </c>
      <c r="O229" s="202" t="s">
        <v>37</v>
      </c>
      <c r="P229" s="203">
        <f>I229+J229</f>
        <v>0</v>
      </c>
      <c r="Q229" s="203">
        <f>ROUND(I229*H229,2)</f>
        <v>0</v>
      </c>
      <c r="R229" s="203">
        <f>ROUND(J229*H229,2)</f>
        <v>0</v>
      </c>
      <c r="S229" s="68"/>
      <c r="T229" s="204">
        <f>S229*H229</f>
        <v>0</v>
      </c>
      <c r="U229" s="204">
        <v>0</v>
      </c>
      <c r="V229" s="204">
        <f>U229*H229</f>
        <v>0</v>
      </c>
      <c r="W229" s="204">
        <v>0</v>
      </c>
      <c r="X229" s="205">
        <f>W229*H229</f>
        <v>0</v>
      </c>
      <c r="Y229" s="31"/>
      <c r="Z229" s="31"/>
      <c r="AA229" s="31"/>
      <c r="AB229" s="31"/>
      <c r="AC229" s="31"/>
      <c r="AD229" s="31"/>
      <c r="AE229" s="31"/>
      <c r="AR229" s="206" t="s">
        <v>218</v>
      </c>
      <c r="AT229" s="206" t="s">
        <v>199</v>
      </c>
      <c r="AU229" s="206" t="s">
        <v>81</v>
      </c>
      <c r="AY229" s="14" t="s">
        <v>167</v>
      </c>
      <c r="BE229" s="207">
        <f>IF(O229="základní",K229,0)</f>
        <v>0</v>
      </c>
      <c r="BF229" s="207">
        <f>IF(O229="snížená",K229,0)</f>
        <v>0</v>
      </c>
      <c r="BG229" s="207">
        <f>IF(O229="zákl. přenesená",K229,0)</f>
        <v>0</v>
      </c>
      <c r="BH229" s="207">
        <f>IF(O229="sníž. přenesená",K229,0)</f>
        <v>0</v>
      </c>
      <c r="BI229" s="207">
        <f>IF(O229="nulová",K229,0)</f>
        <v>0</v>
      </c>
      <c r="BJ229" s="14" t="s">
        <v>81</v>
      </c>
      <c r="BK229" s="207">
        <f>ROUND(P229*H229,2)</f>
        <v>0</v>
      </c>
      <c r="BL229" s="14" t="s">
        <v>218</v>
      </c>
      <c r="BM229" s="206" t="s">
        <v>1149</v>
      </c>
    </row>
    <row r="230" spans="1:65" s="2" customFormat="1" ht="11.25">
      <c r="A230" s="31"/>
      <c r="B230" s="32"/>
      <c r="C230" s="33"/>
      <c r="D230" s="208" t="s">
        <v>174</v>
      </c>
      <c r="E230" s="33"/>
      <c r="F230" s="209" t="s">
        <v>434</v>
      </c>
      <c r="G230" s="33"/>
      <c r="H230" s="33"/>
      <c r="I230" s="210"/>
      <c r="J230" s="210"/>
      <c r="K230" s="33"/>
      <c r="L230" s="33"/>
      <c r="M230" s="36"/>
      <c r="N230" s="211"/>
      <c r="O230" s="212"/>
      <c r="P230" s="68"/>
      <c r="Q230" s="68"/>
      <c r="R230" s="68"/>
      <c r="S230" s="68"/>
      <c r="T230" s="68"/>
      <c r="U230" s="68"/>
      <c r="V230" s="68"/>
      <c r="W230" s="68"/>
      <c r="X230" s="69"/>
      <c r="Y230" s="31"/>
      <c r="Z230" s="31"/>
      <c r="AA230" s="31"/>
      <c r="AB230" s="31"/>
      <c r="AC230" s="31"/>
      <c r="AD230" s="31"/>
      <c r="AE230" s="31"/>
      <c r="AT230" s="14" t="s">
        <v>174</v>
      </c>
      <c r="AU230" s="14" t="s">
        <v>81</v>
      </c>
    </row>
    <row r="231" spans="1:65" s="2" customFormat="1" ht="24.2" customHeight="1">
      <c r="A231" s="31"/>
      <c r="B231" s="32"/>
      <c r="C231" s="213" t="s">
        <v>407</v>
      </c>
      <c r="D231" s="213" t="s">
        <v>199</v>
      </c>
      <c r="E231" s="214" t="s">
        <v>437</v>
      </c>
      <c r="F231" s="215" t="s">
        <v>438</v>
      </c>
      <c r="G231" s="216" t="s">
        <v>202</v>
      </c>
      <c r="H231" s="217">
        <v>2</v>
      </c>
      <c r="I231" s="218"/>
      <c r="J231" s="219"/>
      <c r="K231" s="220">
        <f>ROUND(P231*H231,2)</f>
        <v>0</v>
      </c>
      <c r="L231" s="219"/>
      <c r="M231" s="221"/>
      <c r="N231" s="222" t="s">
        <v>1</v>
      </c>
      <c r="O231" s="202" t="s">
        <v>37</v>
      </c>
      <c r="P231" s="203">
        <f>I231+J231</f>
        <v>0</v>
      </c>
      <c r="Q231" s="203">
        <f>ROUND(I231*H231,2)</f>
        <v>0</v>
      </c>
      <c r="R231" s="203">
        <f>ROUND(J231*H231,2)</f>
        <v>0</v>
      </c>
      <c r="S231" s="68"/>
      <c r="T231" s="204">
        <f>S231*H231</f>
        <v>0</v>
      </c>
      <c r="U231" s="204">
        <v>0</v>
      </c>
      <c r="V231" s="204">
        <f>U231*H231</f>
        <v>0</v>
      </c>
      <c r="W231" s="204">
        <v>0</v>
      </c>
      <c r="X231" s="205">
        <f>W231*H231</f>
        <v>0</v>
      </c>
      <c r="Y231" s="31"/>
      <c r="Z231" s="31"/>
      <c r="AA231" s="31"/>
      <c r="AB231" s="31"/>
      <c r="AC231" s="31"/>
      <c r="AD231" s="31"/>
      <c r="AE231" s="31"/>
      <c r="AR231" s="206" t="s">
        <v>218</v>
      </c>
      <c r="AT231" s="206" t="s">
        <v>199</v>
      </c>
      <c r="AU231" s="206" t="s">
        <v>81</v>
      </c>
      <c r="AY231" s="14" t="s">
        <v>167</v>
      </c>
      <c r="BE231" s="207">
        <f>IF(O231="základní",K231,0)</f>
        <v>0</v>
      </c>
      <c r="BF231" s="207">
        <f>IF(O231="snížená",K231,0)</f>
        <v>0</v>
      </c>
      <c r="BG231" s="207">
        <f>IF(O231="zákl. přenesená",K231,0)</f>
        <v>0</v>
      </c>
      <c r="BH231" s="207">
        <f>IF(O231="sníž. přenesená",K231,0)</f>
        <v>0</v>
      </c>
      <c r="BI231" s="207">
        <f>IF(O231="nulová",K231,0)</f>
        <v>0</v>
      </c>
      <c r="BJ231" s="14" t="s">
        <v>81</v>
      </c>
      <c r="BK231" s="207">
        <f>ROUND(P231*H231,2)</f>
        <v>0</v>
      </c>
      <c r="BL231" s="14" t="s">
        <v>218</v>
      </c>
      <c r="BM231" s="206" t="s">
        <v>1150</v>
      </c>
    </row>
    <row r="232" spans="1:65" s="2" customFormat="1" ht="19.5">
      <c r="A232" s="31"/>
      <c r="B232" s="32"/>
      <c r="C232" s="33"/>
      <c r="D232" s="208" t="s">
        <v>174</v>
      </c>
      <c r="E232" s="33"/>
      <c r="F232" s="209" t="s">
        <v>438</v>
      </c>
      <c r="G232" s="33"/>
      <c r="H232" s="33"/>
      <c r="I232" s="210"/>
      <c r="J232" s="210"/>
      <c r="K232" s="33"/>
      <c r="L232" s="33"/>
      <c r="M232" s="36"/>
      <c r="N232" s="211"/>
      <c r="O232" s="212"/>
      <c r="P232" s="68"/>
      <c r="Q232" s="68"/>
      <c r="R232" s="68"/>
      <c r="S232" s="68"/>
      <c r="T232" s="68"/>
      <c r="U232" s="68"/>
      <c r="V232" s="68"/>
      <c r="W232" s="68"/>
      <c r="X232" s="69"/>
      <c r="Y232" s="31"/>
      <c r="Z232" s="31"/>
      <c r="AA232" s="31"/>
      <c r="AB232" s="31"/>
      <c r="AC232" s="31"/>
      <c r="AD232" s="31"/>
      <c r="AE232" s="31"/>
      <c r="AT232" s="14" t="s">
        <v>174</v>
      </c>
      <c r="AU232" s="14" t="s">
        <v>81</v>
      </c>
    </row>
    <row r="233" spans="1:65" s="2" customFormat="1" ht="24.2" customHeight="1">
      <c r="A233" s="31"/>
      <c r="B233" s="32"/>
      <c r="C233" s="213" t="s">
        <v>412</v>
      </c>
      <c r="D233" s="213" t="s">
        <v>199</v>
      </c>
      <c r="E233" s="214" t="s">
        <v>441</v>
      </c>
      <c r="F233" s="215" t="s">
        <v>442</v>
      </c>
      <c r="G233" s="216" t="s">
        <v>202</v>
      </c>
      <c r="H233" s="217">
        <v>6</v>
      </c>
      <c r="I233" s="218"/>
      <c r="J233" s="219"/>
      <c r="K233" s="220">
        <f>ROUND(P233*H233,2)</f>
        <v>0</v>
      </c>
      <c r="L233" s="219"/>
      <c r="M233" s="221"/>
      <c r="N233" s="222" t="s">
        <v>1</v>
      </c>
      <c r="O233" s="202" t="s">
        <v>37</v>
      </c>
      <c r="P233" s="203">
        <f>I233+J233</f>
        <v>0</v>
      </c>
      <c r="Q233" s="203">
        <f>ROUND(I233*H233,2)</f>
        <v>0</v>
      </c>
      <c r="R233" s="203">
        <f>ROUND(J233*H233,2)</f>
        <v>0</v>
      </c>
      <c r="S233" s="68"/>
      <c r="T233" s="204">
        <f>S233*H233</f>
        <v>0</v>
      </c>
      <c r="U233" s="204">
        <v>0</v>
      </c>
      <c r="V233" s="204">
        <f>U233*H233</f>
        <v>0</v>
      </c>
      <c r="W233" s="204">
        <v>0</v>
      </c>
      <c r="X233" s="205">
        <f>W233*H233</f>
        <v>0</v>
      </c>
      <c r="Y233" s="31"/>
      <c r="Z233" s="31"/>
      <c r="AA233" s="31"/>
      <c r="AB233" s="31"/>
      <c r="AC233" s="31"/>
      <c r="AD233" s="31"/>
      <c r="AE233" s="31"/>
      <c r="AR233" s="206" t="s">
        <v>218</v>
      </c>
      <c r="AT233" s="206" t="s">
        <v>199</v>
      </c>
      <c r="AU233" s="206" t="s">
        <v>81</v>
      </c>
      <c r="AY233" s="14" t="s">
        <v>167</v>
      </c>
      <c r="BE233" s="207">
        <f>IF(O233="základní",K233,0)</f>
        <v>0</v>
      </c>
      <c r="BF233" s="207">
        <f>IF(O233="snížená",K233,0)</f>
        <v>0</v>
      </c>
      <c r="BG233" s="207">
        <f>IF(O233="zákl. přenesená",K233,0)</f>
        <v>0</v>
      </c>
      <c r="BH233" s="207">
        <f>IF(O233="sníž. přenesená",K233,0)</f>
        <v>0</v>
      </c>
      <c r="BI233" s="207">
        <f>IF(O233="nulová",K233,0)</f>
        <v>0</v>
      </c>
      <c r="BJ233" s="14" t="s">
        <v>81</v>
      </c>
      <c r="BK233" s="207">
        <f>ROUND(P233*H233,2)</f>
        <v>0</v>
      </c>
      <c r="BL233" s="14" t="s">
        <v>218</v>
      </c>
      <c r="BM233" s="206" t="s">
        <v>1151</v>
      </c>
    </row>
    <row r="234" spans="1:65" s="2" customFormat="1" ht="11.25">
      <c r="A234" s="31"/>
      <c r="B234" s="32"/>
      <c r="C234" s="33"/>
      <c r="D234" s="208" t="s">
        <v>174</v>
      </c>
      <c r="E234" s="33"/>
      <c r="F234" s="209" t="s">
        <v>442</v>
      </c>
      <c r="G234" s="33"/>
      <c r="H234" s="33"/>
      <c r="I234" s="210"/>
      <c r="J234" s="210"/>
      <c r="K234" s="33"/>
      <c r="L234" s="33"/>
      <c r="M234" s="36"/>
      <c r="N234" s="211"/>
      <c r="O234" s="212"/>
      <c r="P234" s="68"/>
      <c r="Q234" s="68"/>
      <c r="R234" s="68"/>
      <c r="S234" s="68"/>
      <c r="T234" s="68"/>
      <c r="U234" s="68"/>
      <c r="V234" s="68"/>
      <c r="W234" s="68"/>
      <c r="X234" s="69"/>
      <c r="Y234" s="31"/>
      <c r="Z234" s="31"/>
      <c r="AA234" s="31"/>
      <c r="AB234" s="31"/>
      <c r="AC234" s="31"/>
      <c r="AD234" s="31"/>
      <c r="AE234" s="31"/>
      <c r="AT234" s="14" t="s">
        <v>174</v>
      </c>
      <c r="AU234" s="14" t="s">
        <v>81</v>
      </c>
    </row>
    <row r="235" spans="1:65" s="2" customFormat="1" ht="24.2" customHeight="1">
      <c r="A235" s="31"/>
      <c r="B235" s="32"/>
      <c r="C235" s="213" t="s">
        <v>416</v>
      </c>
      <c r="D235" s="213" t="s">
        <v>199</v>
      </c>
      <c r="E235" s="214" t="s">
        <v>445</v>
      </c>
      <c r="F235" s="215" t="s">
        <v>446</v>
      </c>
      <c r="G235" s="216" t="s">
        <v>202</v>
      </c>
      <c r="H235" s="217">
        <v>6</v>
      </c>
      <c r="I235" s="218"/>
      <c r="J235" s="219"/>
      <c r="K235" s="220">
        <f>ROUND(P235*H235,2)</f>
        <v>0</v>
      </c>
      <c r="L235" s="219"/>
      <c r="M235" s="221"/>
      <c r="N235" s="222" t="s">
        <v>1</v>
      </c>
      <c r="O235" s="202" t="s">
        <v>37</v>
      </c>
      <c r="P235" s="203">
        <f>I235+J235</f>
        <v>0</v>
      </c>
      <c r="Q235" s="203">
        <f>ROUND(I235*H235,2)</f>
        <v>0</v>
      </c>
      <c r="R235" s="203">
        <f>ROUND(J235*H235,2)</f>
        <v>0</v>
      </c>
      <c r="S235" s="68"/>
      <c r="T235" s="204">
        <f>S235*H235</f>
        <v>0</v>
      </c>
      <c r="U235" s="204">
        <v>0</v>
      </c>
      <c r="V235" s="204">
        <f>U235*H235</f>
        <v>0</v>
      </c>
      <c r="W235" s="204">
        <v>0</v>
      </c>
      <c r="X235" s="205">
        <f>W235*H235</f>
        <v>0</v>
      </c>
      <c r="Y235" s="31"/>
      <c r="Z235" s="31"/>
      <c r="AA235" s="31"/>
      <c r="AB235" s="31"/>
      <c r="AC235" s="31"/>
      <c r="AD235" s="31"/>
      <c r="AE235" s="31"/>
      <c r="AR235" s="206" t="s">
        <v>218</v>
      </c>
      <c r="AT235" s="206" t="s">
        <v>199</v>
      </c>
      <c r="AU235" s="206" t="s">
        <v>81</v>
      </c>
      <c r="AY235" s="14" t="s">
        <v>167</v>
      </c>
      <c r="BE235" s="207">
        <f>IF(O235="základní",K235,0)</f>
        <v>0</v>
      </c>
      <c r="BF235" s="207">
        <f>IF(O235="snížená",K235,0)</f>
        <v>0</v>
      </c>
      <c r="BG235" s="207">
        <f>IF(O235="zákl. přenesená",K235,0)</f>
        <v>0</v>
      </c>
      <c r="BH235" s="207">
        <f>IF(O235="sníž. přenesená",K235,0)</f>
        <v>0</v>
      </c>
      <c r="BI235" s="207">
        <f>IF(O235="nulová",K235,0)</f>
        <v>0</v>
      </c>
      <c r="BJ235" s="14" t="s">
        <v>81</v>
      </c>
      <c r="BK235" s="207">
        <f>ROUND(P235*H235,2)</f>
        <v>0</v>
      </c>
      <c r="BL235" s="14" t="s">
        <v>218</v>
      </c>
      <c r="BM235" s="206" t="s">
        <v>1152</v>
      </c>
    </row>
    <row r="236" spans="1:65" s="2" customFormat="1" ht="19.5">
      <c r="A236" s="31"/>
      <c r="B236" s="32"/>
      <c r="C236" s="33"/>
      <c r="D236" s="208" t="s">
        <v>174</v>
      </c>
      <c r="E236" s="33"/>
      <c r="F236" s="209" t="s">
        <v>446</v>
      </c>
      <c r="G236" s="33"/>
      <c r="H236" s="33"/>
      <c r="I236" s="210"/>
      <c r="J236" s="210"/>
      <c r="K236" s="33"/>
      <c r="L236" s="33"/>
      <c r="M236" s="36"/>
      <c r="N236" s="211"/>
      <c r="O236" s="212"/>
      <c r="P236" s="68"/>
      <c r="Q236" s="68"/>
      <c r="R236" s="68"/>
      <c r="S236" s="68"/>
      <c r="T236" s="68"/>
      <c r="U236" s="68"/>
      <c r="V236" s="68"/>
      <c r="W236" s="68"/>
      <c r="X236" s="69"/>
      <c r="Y236" s="31"/>
      <c r="Z236" s="31"/>
      <c r="AA236" s="31"/>
      <c r="AB236" s="31"/>
      <c r="AC236" s="31"/>
      <c r="AD236" s="31"/>
      <c r="AE236" s="31"/>
      <c r="AT236" s="14" t="s">
        <v>174</v>
      </c>
      <c r="AU236" s="14" t="s">
        <v>81</v>
      </c>
    </row>
    <row r="237" spans="1:65" s="2" customFormat="1" ht="24.2" customHeight="1">
      <c r="A237" s="31"/>
      <c r="B237" s="32"/>
      <c r="C237" s="213" t="s">
        <v>420</v>
      </c>
      <c r="D237" s="213" t="s">
        <v>199</v>
      </c>
      <c r="E237" s="214" t="s">
        <v>449</v>
      </c>
      <c r="F237" s="215" t="s">
        <v>450</v>
      </c>
      <c r="G237" s="216" t="s">
        <v>202</v>
      </c>
      <c r="H237" s="217">
        <v>6</v>
      </c>
      <c r="I237" s="218"/>
      <c r="J237" s="219"/>
      <c r="K237" s="220">
        <f>ROUND(P237*H237,2)</f>
        <v>0</v>
      </c>
      <c r="L237" s="219"/>
      <c r="M237" s="221"/>
      <c r="N237" s="222" t="s">
        <v>1</v>
      </c>
      <c r="O237" s="202" t="s">
        <v>37</v>
      </c>
      <c r="P237" s="203">
        <f>I237+J237</f>
        <v>0</v>
      </c>
      <c r="Q237" s="203">
        <f>ROUND(I237*H237,2)</f>
        <v>0</v>
      </c>
      <c r="R237" s="203">
        <f>ROUND(J237*H237,2)</f>
        <v>0</v>
      </c>
      <c r="S237" s="68"/>
      <c r="T237" s="204">
        <f>S237*H237</f>
        <v>0</v>
      </c>
      <c r="U237" s="204">
        <v>0</v>
      </c>
      <c r="V237" s="204">
        <f>U237*H237</f>
        <v>0</v>
      </c>
      <c r="W237" s="204">
        <v>0</v>
      </c>
      <c r="X237" s="205">
        <f>W237*H237</f>
        <v>0</v>
      </c>
      <c r="Y237" s="31"/>
      <c r="Z237" s="31"/>
      <c r="AA237" s="31"/>
      <c r="AB237" s="31"/>
      <c r="AC237" s="31"/>
      <c r="AD237" s="31"/>
      <c r="AE237" s="31"/>
      <c r="AR237" s="206" t="s">
        <v>218</v>
      </c>
      <c r="AT237" s="206" t="s">
        <v>199</v>
      </c>
      <c r="AU237" s="206" t="s">
        <v>81</v>
      </c>
      <c r="AY237" s="14" t="s">
        <v>167</v>
      </c>
      <c r="BE237" s="207">
        <f>IF(O237="základní",K237,0)</f>
        <v>0</v>
      </c>
      <c r="BF237" s="207">
        <f>IF(O237="snížená",K237,0)</f>
        <v>0</v>
      </c>
      <c r="BG237" s="207">
        <f>IF(O237="zákl. přenesená",K237,0)</f>
        <v>0</v>
      </c>
      <c r="BH237" s="207">
        <f>IF(O237="sníž. přenesená",K237,0)</f>
        <v>0</v>
      </c>
      <c r="BI237" s="207">
        <f>IF(O237="nulová",K237,0)</f>
        <v>0</v>
      </c>
      <c r="BJ237" s="14" t="s">
        <v>81</v>
      </c>
      <c r="BK237" s="207">
        <f>ROUND(P237*H237,2)</f>
        <v>0</v>
      </c>
      <c r="BL237" s="14" t="s">
        <v>218</v>
      </c>
      <c r="BM237" s="206" t="s">
        <v>1153</v>
      </c>
    </row>
    <row r="238" spans="1:65" s="2" customFormat="1" ht="19.5">
      <c r="A238" s="31"/>
      <c r="B238" s="32"/>
      <c r="C238" s="33"/>
      <c r="D238" s="208" t="s">
        <v>174</v>
      </c>
      <c r="E238" s="33"/>
      <c r="F238" s="209" t="s">
        <v>450</v>
      </c>
      <c r="G238" s="33"/>
      <c r="H238" s="33"/>
      <c r="I238" s="210"/>
      <c r="J238" s="210"/>
      <c r="K238" s="33"/>
      <c r="L238" s="33"/>
      <c r="M238" s="36"/>
      <c r="N238" s="211"/>
      <c r="O238" s="212"/>
      <c r="P238" s="68"/>
      <c r="Q238" s="68"/>
      <c r="R238" s="68"/>
      <c r="S238" s="68"/>
      <c r="T238" s="68"/>
      <c r="U238" s="68"/>
      <c r="V238" s="68"/>
      <c r="W238" s="68"/>
      <c r="X238" s="69"/>
      <c r="Y238" s="31"/>
      <c r="Z238" s="31"/>
      <c r="AA238" s="31"/>
      <c r="AB238" s="31"/>
      <c r="AC238" s="31"/>
      <c r="AD238" s="31"/>
      <c r="AE238" s="31"/>
      <c r="AT238" s="14" t="s">
        <v>174</v>
      </c>
      <c r="AU238" s="14" t="s">
        <v>81</v>
      </c>
    </row>
    <row r="239" spans="1:65" s="2" customFormat="1" ht="14.45" customHeight="1">
      <c r="A239" s="31"/>
      <c r="B239" s="32"/>
      <c r="C239" s="193" t="s">
        <v>424</v>
      </c>
      <c r="D239" s="193" t="s">
        <v>169</v>
      </c>
      <c r="E239" s="194" t="s">
        <v>453</v>
      </c>
      <c r="F239" s="195" t="s">
        <v>454</v>
      </c>
      <c r="G239" s="196" t="s">
        <v>202</v>
      </c>
      <c r="H239" s="197">
        <v>2</v>
      </c>
      <c r="I239" s="198"/>
      <c r="J239" s="198"/>
      <c r="K239" s="199">
        <f>ROUND(P239*H239,2)</f>
        <v>0</v>
      </c>
      <c r="L239" s="200"/>
      <c r="M239" s="36"/>
      <c r="N239" s="201" t="s">
        <v>1</v>
      </c>
      <c r="O239" s="202" t="s">
        <v>37</v>
      </c>
      <c r="P239" s="203">
        <f>I239+J239</f>
        <v>0</v>
      </c>
      <c r="Q239" s="203">
        <f>ROUND(I239*H239,2)</f>
        <v>0</v>
      </c>
      <c r="R239" s="203">
        <f>ROUND(J239*H239,2)</f>
        <v>0</v>
      </c>
      <c r="S239" s="68"/>
      <c r="T239" s="204">
        <f>S239*H239</f>
        <v>0</v>
      </c>
      <c r="U239" s="204">
        <v>0</v>
      </c>
      <c r="V239" s="204">
        <f>U239*H239</f>
        <v>0</v>
      </c>
      <c r="W239" s="204">
        <v>0</v>
      </c>
      <c r="X239" s="205">
        <f>W239*H239</f>
        <v>0</v>
      </c>
      <c r="Y239" s="31"/>
      <c r="Z239" s="31"/>
      <c r="AA239" s="31"/>
      <c r="AB239" s="31"/>
      <c r="AC239" s="31"/>
      <c r="AD239" s="31"/>
      <c r="AE239" s="31"/>
      <c r="AR239" s="206" t="s">
        <v>81</v>
      </c>
      <c r="AT239" s="206" t="s">
        <v>169</v>
      </c>
      <c r="AU239" s="206" t="s">
        <v>81</v>
      </c>
      <c r="AY239" s="14" t="s">
        <v>167</v>
      </c>
      <c r="BE239" s="207">
        <f>IF(O239="základní",K239,0)</f>
        <v>0</v>
      </c>
      <c r="BF239" s="207">
        <f>IF(O239="snížená",K239,0)</f>
        <v>0</v>
      </c>
      <c r="BG239" s="207">
        <f>IF(O239="zákl. přenesená",K239,0)</f>
        <v>0</v>
      </c>
      <c r="BH239" s="207">
        <f>IF(O239="sníž. přenesená",K239,0)</f>
        <v>0</v>
      </c>
      <c r="BI239" s="207">
        <f>IF(O239="nulová",K239,0)</f>
        <v>0</v>
      </c>
      <c r="BJ239" s="14" t="s">
        <v>81</v>
      </c>
      <c r="BK239" s="207">
        <f>ROUND(P239*H239,2)</f>
        <v>0</v>
      </c>
      <c r="BL239" s="14" t="s">
        <v>81</v>
      </c>
      <c r="BM239" s="206" t="s">
        <v>1154</v>
      </c>
    </row>
    <row r="240" spans="1:65" s="2" customFormat="1" ht="11.25">
      <c r="A240" s="31"/>
      <c r="B240" s="32"/>
      <c r="C240" s="33"/>
      <c r="D240" s="208" t="s">
        <v>174</v>
      </c>
      <c r="E240" s="33"/>
      <c r="F240" s="209" t="s">
        <v>454</v>
      </c>
      <c r="G240" s="33"/>
      <c r="H240" s="33"/>
      <c r="I240" s="210"/>
      <c r="J240" s="210"/>
      <c r="K240" s="33"/>
      <c r="L240" s="33"/>
      <c r="M240" s="36"/>
      <c r="N240" s="211"/>
      <c r="O240" s="212"/>
      <c r="P240" s="68"/>
      <c r="Q240" s="68"/>
      <c r="R240" s="68"/>
      <c r="S240" s="68"/>
      <c r="T240" s="68"/>
      <c r="U240" s="68"/>
      <c r="V240" s="68"/>
      <c r="W240" s="68"/>
      <c r="X240" s="69"/>
      <c r="Y240" s="31"/>
      <c r="Z240" s="31"/>
      <c r="AA240" s="31"/>
      <c r="AB240" s="31"/>
      <c r="AC240" s="31"/>
      <c r="AD240" s="31"/>
      <c r="AE240" s="31"/>
      <c r="AT240" s="14" t="s">
        <v>174</v>
      </c>
      <c r="AU240" s="14" t="s">
        <v>81</v>
      </c>
    </row>
    <row r="241" spans="1:65" s="2" customFormat="1" ht="24.2" customHeight="1">
      <c r="A241" s="31"/>
      <c r="B241" s="32"/>
      <c r="C241" s="193" t="s">
        <v>428</v>
      </c>
      <c r="D241" s="193" t="s">
        <v>169</v>
      </c>
      <c r="E241" s="194" t="s">
        <v>659</v>
      </c>
      <c r="F241" s="195" t="s">
        <v>660</v>
      </c>
      <c r="G241" s="196" t="s">
        <v>202</v>
      </c>
      <c r="H241" s="197">
        <v>1</v>
      </c>
      <c r="I241" s="198"/>
      <c r="J241" s="198"/>
      <c r="K241" s="199">
        <f>ROUND(P241*H241,2)</f>
        <v>0</v>
      </c>
      <c r="L241" s="200"/>
      <c r="M241" s="36"/>
      <c r="N241" s="201" t="s">
        <v>1</v>
      </c>
      <c r="O241" s="202" t="s">
        <v>37</v>
      </c>
      <c r="P241" s="203">
        <f>I241+J241</f>
        <v>0</v>
      </c>
      <c r="Q241" s="203">
        <f>ROUND(I241*H241,2)</f>
        <v>0</v>
      </c>
      <c r="R241" s="203">
        <f>ROUND(J241*H241,2)</f>
        <v>0</v>
      </c>
      <c r="S241" s="68"/>
      <c r="T241" s="204">
        <f>S241*H241</f>
        <v>0</v>
      </c>
      <c r="U241" s="204">
        <v>0</v>
      </c>
      <c r="V241" s="204">
        <f>U241*H241</f>
        <v>0</v>
      </c>
      <c r="W241" s="204">
        <v>0</v>
      </c>
      <c r="X241" s="205">
        <f>W241*H241</f>
        <v>0</v>
      </c>
      <c r="Y241" s="31"/>
      <c r="Z241" s="31"/>
      <c r="AA241" s="31"/>
      <c r="AB241" s="31"/>
      <c r="AC241" s="31"/>
      <c r="AD241" s="31"/>
      <c r="AE241" s="31"/>
      <c r="AR241" s="206" t="s">
        <v>81</v>
      </c>
      <c r="AT241" s="206" t="s">
        <v>169</v>
      </c>
      <c r="AU241" s="206" t="s">
        <v>81</v>
      </c>
      <c r="AY241" s="14" t="s">
        <v>167</v>
      </c>
      <c r="BE241" s="207">
        <f>IF(O241="základní",K241,0)</f>
        <v>0</v>
      </c>
      <c r="BF241" s="207">
        <f>IF(O241="snížená",K241,0)</f>
        <v>0</v>
      </c>
      <c r="BG241" s="207">
        <f>IF(O241="zákl. přenesená",K241,0)</f>
        <v>0</v>
      </c>
      <c r="BH241" s="207">
        <f>IF(O241="sníž. přenesená",K241,0)</f>
        <v>0</v>
      </c>
      <c r="BI241" s="207">
        <f>IF(O241="nulová",K241,0)</f>
        <v>0</v>
      </c>
      <c r="BJ241" s="14" t="s">
        <v>81</v>
      </c>
      <c r="BK241" s="207">
        <f>ROUND(P241*H241,2)</f>
        <v>0</v>
      </c>
      <c r="BL241" s="14" t="s">
        <v>81</v>
      </c>
      <c r="BM241" s="206" t="s">
        <v>1155</v>
      </c>
    </row>
    <row r="242" spans="1:65" s="2" customFormat="1" ht="19.5">
      <c r="A242" s="31"/>
      <c r="B242" s="32"/>
      <c r="C242" s="33"/>
      <c r="D242" s="208" t="s">
        <v>174</v>
      </c>
      <c r="E242" s="33"/>
      <c r="F242" s="209" t="s">
        <v>660</v>
      </c>
      <c r="G242" s="33"/>
      <c r="H242" s="33"/>
      <c r="I242" s="210"/>
      <c r="J242" s="210"/>
      <c r="K242" s="33"/>
      <c r="L242" s="33"/>
      <c r="M242" s="36"/>
      <c r="N242" s="211"/>
      <c r="O242" s="212"/>
      <c r="P242" s="68"/>
      <c r="Q242" s="68"/>
      <c r="R242" s="68"/>
      <c r="S242" s="68"/>
      <c r="T242" s="68"/>
      <c r="U242" s="68"/>
      <c r="V242" s="68"/>
      <c r="W242" s="68"/>
      <c r="X242" s="69"/>
      <c r="Y242" s="31"/>
      <c r="Z242" s="31"/>
      <c r="AA242" s="31"/>
      <c r="AB242" s="31"/>
      <c r="AC242" s="31"/>
      <c r="AD242" s="31"/>
      <c r="AE242" s="31"/>
      <c r="AT242" s="14" t="s">
        <v>174</v>
      </c>
      <c r="AU242" s="14" t="s">
        <v>81</v>
      </c>
    </row>
    <row r="243" spans="1:65" s="2" customFormat="1" ht="14.45" customHeight="1">
      <c r="A243" s="31"/>
      <c r="B243" s="32"/>
      <c r="C243" s="193" t="s">
        <v>432</v>
      </c>
      <c r="D243" s="193" t="s">
        <v>169</v>
      </c>
      <c r="E243" s="194" t="s">
        <v>662</v>
      </c>
      <c r="F243" s="195" t="s">
        <v>663</v>
      </c>
      <c r="G243" s="196" t="s">
        <v>202</v>
      </c>
      <c r="H243" s="197">
        <v>2</v>
      </c>
      <c r="I243" s="198"/>
      <c r="J243" s="198"/>
      <c r="K243" s="199">
        <f>ROUND(P243*H243,2)</f>
        <v>0</v>
      </c>
      <c r="L243" s="200"/>
      <c r="M243" s="36"/>
      <c r="N243" s="201" t="s">
        <v>1</v>
      </c>
      <c r="O243" s="202" t="s">
        <v>37</v>
      </c>
      <c r="P243" s="203">
        <f>I243+J243</f>
        <v>0</v>
      </c>
      <c r="Q243" s="203">
        <f>ROUND(I243*H243,2)</f>
        <v>0</v>
      </c>
      <c r="R243" s="203">
        <f>ROUND(J243*H243,2)</f>
        <v>0</v>
      </c>
      <c r="S243" s="68"/>
      <c r="T243" s="204">
        <f>S243*H243</f>
        <v>0</v>
      </c>
      <c r="U243" s="204">
        <v>0</v>
      </c>
      <c r="V243" s="204">
        <f>U243*H243</f>
        <v>0</v>
      </c>
      <c r="W243" s="204">
        <v>0</v>
      </c>
      <c r="X243" s="205">
        <f>W243*H243</f>
        <v>0</v>
      </c>
      <c r="Y243" s="31"/>
      <c r="Z243" s="31"/>
      <c r="AA243" s="31"/>
      <c r="AB243" s="31"/>
      <c r="AC243" s="31"/>
      <c r="AD243" s="31"/>
      <c r="AE243" s="31"/>
      <c r="AR243" s="206" t="s">
        <v>81</v>
      </c>
      <c r="AT243" s="206" t="s">
        <v>169</v>
      </c>
      <c r="AU243" s="206" t="s">
        <v>81</v>
      </c>
      <c r="AY243" s="14" t="s">
        <v>167</v>
      </c>
      <c r="BE243" s="207">
        <f>IF(O243="základní",K243,0)</f>
        <v>0</v>
      </c>
      <c r="BF243" s="207">
        <f>IF(O243="snížená",K243,0)</f>
        <v>0</v>
      </c>
      <c r="BG243" s="207">
        <f>IF(O243="zákl. přenesená",K243,0)</f>
        <v>0</v>
      </c>
      <c r="BH243" s="207">
        <f>IF(O243="sníž. přenesená",K243,0)</f>
        <v>0</v>
      </c>
      <c r="BI243" s="207">
        <f>IF(O243="nulová",K243,0)</f>
        <v>0</v>
      </c>
      <c r="BJ243" s="14" t="s">
        <v>81</v>
      </c>
      <c r="BK243" s="207">
        <f>ROUND(P243*H243,2)</f>
        <v>0</v>
      </c>
      <c r="BL243" s="14" t="s">
        <v>81</v>
      </c>
      <c r="BM243" s="206" t="s">
        <v>1156</v>
      </c>
    </row>
    <row r="244" spans="1:65" s="2" customFormat="1" ht="11.25">
      <c r="A244" s="31"/>
      <c r="B244" s="32"/>
      <c r="C244" s="33"/>
      <c r="D244" s="208" t="s">
        <v>174</v>
      </c>
      <c r="E244" s="33"/>
      <c r="F244" s="209" t="s">
        <v>663</v>
      </c>
      <c r="G244" s="33"/>
      <c r="H244" s="33"/>
      <c r="I244" s="210"/>
      <c r="J244" s="210"/>
      <c r="K244" s="33"/>
      <c r="L244" s="33"/>
      <c r="M244" s="36"/>
      <c r="N244" s="211"/>
      <c r="O244" s="212"/>
      <c r="P244" s="68"/>
      <c r="Q244" s="68"/>
      <c r="R244" s="68"/>
      <c r="S244" s="68"/>
      <c r="T244" s="68"/>
      <c r="U244" s="68"/>
      <c r="V244" s="68"/>
      <c r="W244" s="68"/>
      <c r="X244" s="69"/>
      <c r="Y244" s="31"/>
      <c r="Z244" s="31"/>
      <c r="AA244" s="31"/>
      <c r="AB244" s="31"/>
      <c r="AC244" s="31"/>
      <c r="AD244" s="31"/>
      <c r="AE244" s="31"/>
      <c r="AT244" s="14" t="s">
        <v>174</v>
      </c>
      <c r="AU244" s="14" t="s">
        <v>81</v>
      </c>
    </row>
    <row r="245" spans="1:65" s="2" customFormat="1" ht="24.2" customHeight="1">
      <c r="A245" s="31"/>
      <c r="B245" s="32"/>
      <c r="C245" s="193" t="s">
        <v>436</v>
      </c>
      <c r="D245" s="193" t="s">
        <v>169</v>
      </c>
      <c r="E245" s="194" t="s">
        <v>457</v>
      </c>
      <c r="F245" s="195" t="s">
        <v>458</v>
      </c>
      <c r="G245" s="196" t="s">
        <v>202</v>
      </c>
      <c r="H245" s="197">
        <v>12</v>
      </c>
      <c r="I245" s="198"/>
      <c r="J245" s="198"/>
      <c r="K245" s="199">
        <f>ROUND(P245*H245,2)</f>
        <v>0</v>
      </c>
      <c r="L245" s="200"/>
      <c r="M245" s="36"/>
      <c r="N245" s="201" t="s">
        <v>1</v>
      </c>
      <c r="O245" s="202" t="s">
        <v>37</v>
      </c>
      <c r="P245" s="203">
        <f>I245+J245</f>
        <v>0</v>
      </c>
      <c r="Q245" s="203">
        <f>ROUND(I245*H245,2)</f>
        <v>0</v>
      </c>
      <c r="R245" s="203">
        <f>ROUND(J245*H245,2)</f>
        <v>0</v>
      </c>
      <c r="S245" s="68"/>
      <c r="T245" s="204">
        <f>S245*H245</f>
        <v>0</v>
      </c>
      <c r="U245" s="204">
        <v>0</v>
      </c>
      <c r="V245" s="204">
        <f>U245*H245</f>
        <v>0</v>
      </c>
      <c r="W245" s="204">
        <v>0</v>
      </c>
      <c r="X245" s="205">
        <f>W245*H245</f>
        <v>0</v>
      </c>
      <c r="Y245" s="31"/>
      <c r="Z245" s="31"/>
      <c r="AA245" s="31"/>
      <c r="AB245" s="31"/>
      <c r="AC245" s="31"/>
      <c r="AD245" s="31"/>
      <c r="AE245" s="31"/>
      <c r="AR245" s="206" t="s">
        <v>81</v>
      </c>
      <c r="AT245" s="206" t="s">
        <v>169</v>
      </c>
      <c r="AU245" s="206" t="s">
        <v>81</v>
      </c>
      <c r="AY245" s="14" t="s">
        <v>167</v>
      </c>
      <c r="BE245" s="207">
        <f>IF(O245="základní",K245,0)</f>
        <v>0</v>
      </c>
      <c r="BF245" s="207">
        <f>IF(O245="snížená",K245,0)</f>
        <v>0</v>
      </c>
      <c r="BG245" s="207">
        <f>IF(O245="zákl. přenesená",K245,0)</f>
        <v>0</v>
      </c>
      <c r="BH245" s="207">
        <f>IF(O245="sníž. přenesená",K245,0)</f>
        <v>0</v>
      </c>
      <c r="BI245" s="207">
        <f>IF(O245="nulová",K245,0)</f>
        <v>0</v>
      </c>
      <c r="BJ245" s="14" t="s">
        <v>81</v>
      </c>
      <c r="BK245" s="207">
        <f>ROUND(P245*H245,2)</f>
        <v>0</v>
      </c>
      <c r="BL245" s="14" t="s">
        <v>81</v>
      </c>
      <c r="BM245" s="206" t="s">
        <v>1157</v>
      </c>
    </row>
    <row r="246" spans="1:65" s="2" customFormat="1" ht="39">
      <c r="A246" s="31"/>
      <c r="B246" s="32"/>
      <c r="C246" s="33"/>
      <c r="D246" s="208" t="s">
        <v>174</v>
      </c>
      <c r="E246" s="33"/>
      <c r="F246" s="209" t="s">
        <v>460</v>
      </c>
      <c r="G246" s="33"/>
      <c r="H246" s="33"/>
      <c r="I246" s="210"/>
      <c r="J246" s="210"/>
      <c r="K246" s="33"/>
      <c r="L246" s="33"/>
      <c r="M246" s="36"/>
      <c r="N246" s="211"/>
      <c r="O246" s="212"/>
      <c r="P246" s="68"/>
      <c r="Q246" s="68"/>
      <c r="R246" s="68"/>
      <c r="S246" s="68"/>
      <c r="T246" s="68"/>
      <c r="U246" s="68"/>
      <c r="V246" s="68"/>
      <c r="W246" s="68"/>
      <c r="X246" s="69"/>
      <c r="Y246" s="31"/>
      <c r="Z246" s="31"/>
      <c r="AA246" s="31"/>
      <c r="AB246" s="31"/>
      <c r="AC246" s="31"/>
      <c r="AD246" s="31"/>
      <c r="AE246" s="31"/>
      <c r="AT246" s="14" t="s">
        <v>174</v>
      </c>
      <c r="AU246" s="14" t="s">
        <v>81</v>
      </c>
    </row>
    <row r="247" spans="1:65" s="2" customFormat="1" ht="14.45" customHeight="1">
      <c r="A247" s="31"/>
      <c r="B247" s="32"/>
      <c r="C247" s="193" t="s">
        <v>440</v>
      </c>
      <c r="D247" s="193" t="s">
        <v>169</v>
      </c>
      <c r="E247" s="194" t="s">
        <v>462</v>
      </c>
      <c r="F247" s="195" t="s">
        <v>463</v>
      </c>
      <c r="G247" s="196" t="s">
        <v>202</v>
      </c>
      <c r="H247" s="197">
        <v>1</v>
      </c>
      <c r="I247" s="198"/>
      <c r="J247" s="198"/>
      <c r="K247" s="199">
        <f>ROUND(P247*H247,2)</f>
        <v>0</v>
      </c>
      <c r="L247" s="200"/>
      <c r="M247" s="36"/>
      <c r="N247" s="201" t="s">
        <v>1</v>
      </c>
      <c r="O247" s="202" t="s">
        <v>37</v>
      </c>
      <c r="P247" s="203">
        <f>I247+J247</f>
        <v>0</v>
      </c>
      <c r="Q247" s="203">
        <f>ROUND(I247*H247,2)</f>
        <v>0</v>
      </c>
      <c r="R247" s="203">
        <f>ROUND(J247*H247,2)</f>
        <v>0</v>
      </c>
      <c r="S247" s="68"/>
      <c r="T247" s="204">
        <f>S247*H247</f>
        <v>0</v>
      </c>
      <c r="U247" s="204">
        <v>0</v>
      </c>
      <c r="V247" s="204">
        <f>U247*H247</f>
        <v>0</v>
      </c>
      <c r="W247" s="204">
        <v>0</v>
      </c>
      <c r="X247" s="205">
        <f>W247*H247</f>
        <v>0</v>
      </c>
      <c r="Y247" s="31"/>
      <c r="Z247" s="31"/>
      <c r="AA247" s="31"/>
      <c r="AB247" s="31"/>
      <c r="AC247" s="31"/>
      <c r="AD247" s="31"/>
      <c r="AE247" s="31"/>
      <c r="AR247" s="206" t="s">
        <v>81</v>
      </c>
      <c r="AT247" s="206" t="s">
        <v>169</v>
      </c>
      <c r="AU247" s="206" t="s">
        <v>81</v>
      </c>
      <c r="AY247" s="14" t="s">
        <v>167</v>
      </c>
      <c r="BE247" s="207">
        <f>IF(O247="základní",K247,0)</f>
        <v>0</v>
      </c>
      <c r="BF247" s="207">
        <f>IF(O247="snížená",K247,0)</f>
        <v>0</v>
      </c>
      <c r="BG247" s="207">
        <f>IF(O247="zákl. přenesená",K247,0)</f>
        <v>0</v>
      </c>
      <c r="BH247" s="207">
        <f>IF(O247="sníž. přenesená",K247,0)</f>
        <v>0</v>
      </c>
      <c r="BI247" s="207">
        <f>IF(O247="nulová",K247,0)</f>
        <v>0</v>
      </c>
      <c r="BJ247" s="14" t="s">
        <v>81</v>
      </c>
      <c r="BK247" s="207">
        <f>ROUND(P247*H247,2)</f>
        <v>0</v>
      </c>
      <c r="BL247" s="14" t="s">
        <v>81</v>
      </c>
      <c r="BM247" s="206" t="s">
        <v>1158</v>
      </c>
    </row>
    <row r="248" spans="1:65" s="2" customFormat="1" ht="29.25">
      <c r="A248" s="31"/>
      <c r="B248" s="32"/>
      <c r="C248" s="33"/>
      <c r="D248" s="208" t="s">
        <v>174</v>
      </c>
      <c r="E248" s="33"/>
      <c r="F248" s="209" t="s">
        <v>465</v>
      </c>
      <c r="G248" s="33"/>
      <c r="H248" s="33"/>
      <c r="I248" s="210"/>
      <c r="J248" s="210"/>
      <c r="K248" s="33"/>
      <c r="L248" s="33"/>
      <c r="M248" s="36"/>
      <c r="N248" s="211"/>
      <c r="O248" s="212"/>
      <c r="P248" s="68"/>
      <c r="Q248" s="68"/>
      <c r="R248" s="68"/>
      <c r="S248" s="68"/>
      <c r="T248" s="68"/>
      <c r="U248" s="68"/>
      <c r="V248" s="68"/>
      <c r="W248" s="68"/>
      <c r="X248" s="69"/>
      <c r="Y248" s="31"/>
      <c r="Z248" s="31"/>
      <c r="AA248" s="31"/>
      <c r="AB248" s="31"/>
      <c r="AC248" s="31"/>
      <c r="AD248" s="31"/>
      <c r="AE248" s="31"/>
      <c r="AT248" s="14" t="s">
        <v>174</v>
      </c>
      <c r="AU248" s="14" t="s">
        <v>81</v>
      </c>
    </row>
    <row r="249" spans="1:65" s="2" customFormat="1" ht="24.2" customHeight="1">
      <c r="A249" s="31"/>
      <c r="B249" s="32"/>
      <c r="C249" s="193" t="s">
        <v>444</v>
      </c>
      <c r="D249" s="193" t="s">
        <v>169</v>
      </c>
      <c r="E249" s="194" t="s">
        <v>467</v>
      </c>
      <c r="F249" s="195" t="s">
        <v>468</v>
      </c>
      <c r="G249" s="196" t="s">
        <v>202</v>
      </c>
      <c r="H249" s="197">
        <v>1</v>
      </c>
      <c r="I249" s="198"/>
      <c r="J249" s="198"/>
      <c r="K249" s="199">
        <f>ROUND(P249*H249,2)</f>
        <v>0</v>
      </c>
      <c r="L249" s="200"/>
      <c r="M249" s="36"/>
      <c r="N249" s="201" t="s">
        <v>1</v>
      </c>
      <c r="O249" s="202" t="s">
        <v>37</v>
      </c>
      <c r="P249" s="203">
        <f>I249+J249</f>
        <v>0</v>
      </c>
      <c r="Q249" s="203">
        <f>ROUND(I249*H249,2)</f>
        <v>0</v>
      </c>
      <c r="R249" s="203">
        <f>ROUND(J249*H249,2)</f>
        <v>0</v>
      </c>
      <c r="S249" s="68"/>
      <c r="T249" s="204">
        <f>S249*H249</f>
        <v>0</v>
      </c>
      <c r="U249" s="204">
        <v>0</v>
      </c>
      <c r="V249" s="204">
        <f>U249*H249</f>
        <v>0</v>
      </c>
      <c r="W249" s="204">
        <v>0</v>
      </c>
      <c r="X249" s="205">
        <f>W249*H249</f>
        <v>0</v>
      </c>
      <c r="Y249" s="31"/>
      <c r="Z249" s="31"/>
      <c r="AA249" s="31"/>
      <c r="AB249" s="31"/>
      <c r="AC249" s="31"/>
      <c r="AD249" s="31"/>
      <c r="AE249" s="31"/>
      <c r="AR249" s="206" t="s">
        <v>81</v>
      </c>
      <c r="AT249" s="206" t="s">
        <v>169</v>
      </c>
      <c r="AU249" s="206" t="s">
        <v>81</v>
      </c>
      <c r="AY249" s="14" t="s">
        <v>167</v>
      </c>
      <c r="BE249" s="207">
        <f>IF(O249="základní",K249,0)</f>
        <v>0</v>
      </c>
      <c r="BF249" s="207">
        <f>IF(O249="snížená",K249,0)</f>
        <v>0</v>
      </c>
      <c r="BG249" s="207">
        <f>IF(O249="zákl. přenesená",K249,0)</f>
        <v>0</v>
      </c>
      <c r="BH249" s="207">
        <f>IF(O249="sníž. přenesená",K249,0)</f>
        <v>0</v>
      </c>
      <c r="BI249" s="207">
        <f>IF(O249="nulová",K249,0)</f>
        <v>0</v>
      </c>
      <c r="BJ249" s="14" t="s">
        <v>81</v>
      </c>
      <c r="BK249" s="207">
        <f>ROUND(P249*H249,2)</f>
        <v>0</v>
      </c>
      <c r="BL249" s="14" t="s">
        <v>81</v>
      </c>
      <c r="BM249" s="206" t="s">
        <v>1159</v>
      </c>
    </row>
    <row r="250" spans="1:65" s="2" customFormat="1" ht="58.5">
      <c r="A250" s="31"/>
      <c r="B250" s="32"/>
      <c r="C250" s="33"/>
      <c r="D250" s="208" t="s">
        <v>174</v>
      </c>
      <c r="E250" s="33"/>
      <c r="F250" s="209" t="s">
        <v>470</v>
      </c>
      <c r="G250" s="33"/>
      <c r="H250" s="33"/>
      <c r="I250" s="210"/>
      <c r="J250" s="210"/>
      <c r="K250" s="33"/>
      <c r="L250" s="33"/>
      <c r="M250" s="36"/>
      <c r="N250" s="211"/>
      <c r="O250" s="212"/>
      <c r="P250" s="68"/>
      <c r="Q250" s="68"/>
      <c r="R250" s="68"/>
      <c r="S250" s="68"/>
      <c r="T250" s="68"/>
      <c r="U250" s="68"/>
      <c r="V250" s="68"/>
      <c r="W250" s="68"/>
      <c r="X250" s="69"/>
      <c r="Y250" s="31"/>
      <c r="Z250" s="31"/>
      <c r="AA250" s="31"/>
      <c r="AB250" s="31"/>
      <c r="AC250" s="31"/>
      <c r="AD250" s="31"/>
      <c r="AE250" s="31"/>
      <c r="AT250" s="14" t="s">
        <v>174</v>
      </c>
      <c r="AU250" s="14" t="s">
        <v>81</v>
      </c>
    </row>
    <row r="251" spans="1:65" s="2" customFormat="1" ht="24.2" customHeight="1">
      <c r="A251" s="31"/>
      <c r="B251" s="32"/>
      <c r="C251" s="193" t="s">
        <v>448</v>
      </c>
      <c r="D251" s="193" t="s">
        <v>169</v>
      </c>
      <c r="E251" s="194" t="s">
        <v>472</v>
      </c>
      <c r="F251" s="195" t="s">
        <v>473</v>
      </c>
      <c r="G251" s="196" t="s">
        <v>202</v>
      </c>
      <c r="H251" s="197">
        <v>1</v>
      </c>
      <c r="I251" s="198"/>
      <c r="J251" s="198"/>
      <c r="K251" s="199">
        <f>ROUND(P251*H251,2)</f>
        <v>0</v>
      </c>
      <c r="L251" s="200"/>
      <c r="M251" s="36"/>
      <c r="N251" s="201" t="s">
        <v>1</v>
      </c>
      <c r="O251" s="202" t="s">
        <v>37</v>
      </c>
      <c r="P251" s="203">
        <f>I251+J251</f>
        <v>0</v>
      </c>
      <c r="Q251" s="203">
        <f>ROUND(I251*H251,2)</f>
        <v>0</v>
      </c>
      <c r="R251" s="203">
        <f>ROUND(J251*H251,2)</f>
        <v>0</v>
      </c>
      <c r="S251" s="68"/>
      <c r="T251" s="204">
        <f>S251*H251</f>
        <v>0</v>
      </c>
      <c r="U251" s="204">
        <v>0</v>
      </c>
      <c r="V251" s="204">
        <f>U251*H251</f>
        <v>0</v>
      </c>
      <c r="W251" s="204">
        <v>0</v>
      </c>
      <c r="X251" s="205">
        <f>W251*H251</f>
        <v>0</v>
      </c>
      <c r="Y251" s="31"/>
      <c r="Z251" s="31"/>
      <c r="AA251" s="31"/>
      <c r="AB251" s="31"/>
      <c r="AC251" s="31"/>
      <c r="AD251" s="31"/>
      <c r="AE251" s="31"/>
      <c r="AR251" s="206" t="s">
        <v>81</v>
      </c>
      <c r="AT251" s="206" t="s">
        <v>169</v>
      </c>
      <c r="AU251" s="206" t="s">
        <v>81</v>
      </c>
      <c r="AY251" s="14" t="s">
        <v>167</v>
      </c>
      <c r="BE251" s="207">
        <f>IF(O251="základní",K251,0)</f>
        <v>0</v>
      </c>
      <c r="BF251" s="207">
        <f>IF(O251="snížená",K251,0)</f>
        <v>0</v>
      </c>
      <c r="BG251" s="207">
        <f>IF(O251="zákl. přenesená",K251,0)</f>
        <v>0</v>
      </c>
      <c r="BH251" s="207">
        <f>IF(O251="sníž. přenesená",K251,0)</f>
        <v>0</v>
      </c>
      <c r="BI251" s="207">
        <f>IF(O251="nulová",K251,0)</f>
        <v>0</v>
      </c>
      <c r="BJ251" s="14" t="s">
        <v>81</v>
      </c>
      <c r="BK251" s="207">
        <f>ROUND(P251*H251,2)</f>
        <v>0</v>
      </c>
      <c r="BL251" s="14" t="s">
        <v>81</v>
      </c>
      <c r="BM251" s="206" t="s">
        <v>1160</v>
      </c>
    </row>
    <row r="252" spans="1:65" s="2" customFormat="1" ht="19.5">
      <c r="A252" s="31"/>
      <c r="B252" s="32"/>
      <c r="C252" s="33"/>
      <c r="D252" s="208" t="s">
        <v>174</v>
      </c>
      <c r="E252" s="33"/>
      <c r="F252" s="209" t="s">
        <v>473</v>
      </c>
      <c r="G252" s="33"/>
      <c r="H252" s="33"/>
      <c r="I252" s="210"/>
      <c r="J252" s="210"/>
      <c r="K252" s="33"/>
      <c r="L252" s="33"/>
      <c r="M252" s="36"/>
      <c r="N252" s="211"/>
      <c r="O252" s="212"/>
      <c r="P252" s="68"/>
      <c r="Q252" s="68"/>
      <c r="R252" s="68"/>
      <c r="S252" s="68"/>
      <c r="T252" s="68"/>
      <c r="U252" s="68"/>
      <c r="V252" s="68"/>
      <c r="W252" s="68"/>
      <c r="X252" s="69"/>
      <c r="Y252" s="31"/>
      <c r="Z252" s="31"/>
      <c r="AA252" s="31"/>
      <c r="AB252" s="31"/>
      <c r="AC252" s="31"/>
      <c r="AD252" s="31"/>
      <c r="AE252" s="31"/>
      <c r="AT252" s="14" t="s">
        <v>174</v>
      </c>
      <c r="AU252" s="14" t="s">
        <v>81</v>
      </c>
    </row>
    <row r="253" spans="1:65" s="2" customFormat="1" ht="24.2" customHeight="1">
      <c r="A253" s="31"/>
      <c r="B253" s="32"/>
      <c r="C253" s="193" t="s">
        <v>452</v>
      </c>
      <c r="D253" s="193" t="s">
        <v>169</v>
      </c>
      <c r="E253" s="194" t="s">
        <v>476</v>
      </c>
      <c r="F253" s="195" t="s">
        <v>477</v>
      </c>
      <c r="G253" s="196" t="s">
        <v>202</v>
      </c>
      <c r="H253" s="197">
        <v>1</v>
      </c>
      <c r="I253" s="198"/>
      <c r="J253" s="198"/>
      <c r="K253" s="199">
        <f>ROUND(P253*H253,2)</f>
        <v>0</v>
      </c>
      <c r="L253" s="200"/>
      <c r="M253" s="36"/>
      <c r="N253" s="201" t="s">
        <v>1</v>
      </c>
      <c r="O253" s="202" t="s">
        <v>37</v>
      </c>
      <c r="P253" s="203">
        <f>I253+J253</f>
        <v>0</v>
      </c>
      <c r="Q253" s="203">
        <f>ROUND(I253*H253,2)</f>
        <v>0</v>
      </c>
      <c r="R253" s="203">
        <f>ROUND(J253*H253,2)</f>
        <v>0</v>
      </c>
      <c r="S253" s="68"/>
      <c r="T253" s="204">
        <f>S253*H253</f>
        <v>0</v>
      </c>
      <c r="U253" s="204">
        <v>0</v>
      </c>
      <c r="V253" s="204">
        <f>U253*H253</f>
        <v>0</v>
      </c>
      <c r="W253" s="204">
        <v>0</v>
      </c>
      <c r="X253" s="205">
        <f>W253*H253</f>
        <v>0</v>
      </c>
      <c r="Y253" s="31"/>
      <c r="Z253" s="31"/>
      <c r="AA253" s="31"/>
      <c r="AB253" s="31"/>
      <c r="AC253" s="31"/>
      <c r="AD253" s="31"/>
      <c r="AE253" s="31"/>
      <c r="AR253" s="206" t="s">
        <v>81</v>
      </c>
      <c r="AT253" s="206" t="s">
        <v>169</v>
      </c>
      <c r="AU253" s="206" t="s">
        <v>81</v>
      </c>
      <c r="AY253" s="14" t="s">
        <v>167</v>
      </c>
      <c r="BE253" s="207">
        <f>IF(O253="základní",K253,0)</f>
        <v>0</v>
      </c>
      <c r="BF253" s="207">
        <f>IF(O253="snížená",K253,0)</f>
        <v>0</v>
      </c>
      <c r="BG253" s="207">
        <f>IF(O253="zákl. přenesená",K253,0)</f>
        <v>0</v>
      </c>
      <c r="BH253" s="207">
        <f>IF(O253="sníž. přenesená",K253,0)</f>
        <v>0</v>
      </c>
      <c r="BI253" s="207">
        <f>IF(O253="nulová",K253,0)</f>
        <v>0</v>
      </c>
      <c r="BJ253" s="14" t="s">
        <v>81</v>
      </c>
      <c r="BK253" s="207">
        <f>ROUND(P253*H253,2)</f>
        <v>0</v>
      </c>
      <c r="BL253" s="14" t="s">
        <v>81</v>
      </c>
      <c r="BM253" s="206" t="s">
        <v>1161</v>
      </c>
    </row>
    <row r="254" spans="1:65" s="2" customFormat="1" ht="87.75">
      <c r="A254" s="31"/>
      <c r="B254" s="32"/>
      <c r="C254" s="33"/>
      <c r="D254" s="208" t="s">
        <v>174</v>
      </c>
      <c r="E254" s="33"/>
      <c r="F254" s="209" t="s">
        <v>479</v>
      </c>
      <c r="G254" s="33"/>
      <c r="H254" s="33"/>
      <c r="I254" s="210"/>
      <c r="J254" s="210"/>
      <c r="K254" s="33"/>
      <c r="L254" s="33"/>
      <c r="M254" s="36"/>
      <c r="N254" s="211"/>
      <c r="O254" s="212"/>
      <c r="P254" s="68"/>
      <c r="Q254" s="68"/>
      <c r="R254" s="68"/>
      <c r="S254" s="68"/>
      <c r="T254" s="68"/>
      <c r="U254" s="68"/>
      <c r="V254" s="68"/>
      <c r="W254" s="68"/>
      <c r="X254" s="69"/>
      <c r="Y254" s="31"/>
      <c r="Z254" s="31"/>
      <c r="AA254" s="31"/>
      <c r="AB254" s="31"/>
      <c r="AC254" s="31"/>
      <c r="AD254" s="31"/>
      <c r="AE254" s="31"/>
      <c r="AT254" s="14" t="s">
        <v>174</v>
      </c>
      <c r="AU254" s="14" t="s">
        <v>81</v>
      </c>
    </row>
    <row r="255" spans="1:65" s="2" customFormat="1" ht="24.2" customHeight="1">
      <c r="A255" s="31"/>
      <c r="B255" s="32"/>
      <c r="C255" s="193" t="s">
        <v>456</v>
      </c>
      <c r="D255" s="193" t="s">
        <v>169</v>
      </c>
      <c r="E255" s="194" t="s">
        <v>481</v>
      </c>
      <c r="F255" s="195" t="s">
        <v>482</v>
      </c>
      <c r="G255" s="196" t="s">
        <v>202</v>
      </c>
      <c r="H255" s="197">
        <v>1</v>
      </c>
      <c r="I255" s="198"/>
      <c r="J255" s="198"/>
      <c r="K255" s="199">
        <f>ROUND(P255*H255,2)</f>
        <v>0</v>
      </c>
      <c r="L255" s="200"/>
      <c r="M255" s="36"/>
      <c r="N255" s="201" t="s">
        <v>1</v>
      </c>
      <c r="O255" s="202" t="s">
        <v>37</v>
      </c>
      <c r="P255" s="203">
        <f>I255+J255</f>
        <v>0</v>
      </c>
      <c r="Q255" s="203">
        <f>ROUND(I255*H255,2)</f>
        <v>0</v>
      </c>
      <c r="R255" s="203">
        <f>ROUND(J255*H255,2)</f>
        <v>0</v>
      </c>
      <c r="S255" s="68"/>
      <c r="T255" s="204">
        <f>S255*H255</f>
        <v>0</v>
      </c>
      <c r="U255" s="204">
        <v>0</v>
      </c>
      <c r="V255" s="204">
        <f>U255*H255</f>
        <v>0</v>
      </c>
      <c r="W255" s="204">
        <v>0</v>
      </c>
      <c r="X255" s="205">
        <f>W255*H255</f>
        <v>0</v>
      </c>
      <c r="Y255" s="31"/>
      <c r="Z255" s="31"/>
      <c r="AA255" s="31"/>
      <c r="AB255" s="31"/>
      <c r="AC255" s="31"/>
      <c r="AD255" s="31"/>
      <c r="AE255" s="31"/>
      <c r="AR255" s="206" t="s">
        <v>81</v>
      </c>
      <c r="AT255" s="206" t="s">
        <v>169</v>
      </c>
      <c r="AU255" s="206" t="s">
        <v>81</v>
      </c>
      <c r="AY255" s="14" t="s">
        <v>167</v>
      </c>
      <c r="BE255" s="207">
        <f>IF(O255="základní",K255,0)</f>
        <v>0</v>
      </c>
      <c r="BF255" s="207">
        <f>IF(O255="snížená",K255,0)</f>
        <v>0</v>
      </c>
      <c r="BG255" s="207">
        <f>IF(O255="zákl. přenesená",K255,0)</f>
        <v>0</v>
      </c>
      <c r="BH255" s="207">
        <f>IF(O255="sníž. přenesená",K255,0)</f>
        <v>0</v>
      </c>
      <c r="BI255" s="207">
        <f>IF(O255="nulová",K255,0)</f>
        <v>0</v>
      </c>
      <c r="BJ255" s="14" t="s">
        <v>81</v>
      </c>
      <c r="BK255" s="207">
        <f>ROUND(P255*H255,2)</f>
        <v>0</v>
      </c>
      <c r="BL255" s="14" t="s">
        <v>81</v>
      </c>
      <c r="BM255" s="206" t="s">
        <v>1162</v>
      </c>
    </row>
    <row r="256" spans="1:65" s="2" customFormat="1" ht="29.25">
      <c r="A256" s="31"/>
      <c r="B256" s="32"/>
      <c r="C256" s="33"/>
      <c r="D256" s="208" t="s">
        <v>174</v>
      </c>
      <c r="E256" s="33"/>
      <c r="F256" s="209" t="s">
        <v>484</v>
      </c>
      <c r="G256" s="33"/>
      <c r="H256" s="33"/>
      <c r="I256" s="210"/>
      <c r="J256" s="210"/>
      <c r="K256" s="33"/>
      <c r="L256" s="33"/>
      <c r="M256" s="36"/>
      <c r="N256" s="211"/>
      <c r="O256" s="212"/>
      <c r="P256" s="68"/>
      <c r="Q256" s="68"/>
      <c r="R256" s="68"/>
      <c r="S256" s="68"/>
      <c r="T256" s="68"/>
      <c r="U256" s="68"/>
      <c r="V256" s="68"/>
      <c r="W256" s="68"/>
      <c r="X256" s="69"/>
      <c r="Y256" s="31"/>
      <c r="Z256" s="31"/>
      <c r="AA256" s="31"/>
      <c r="AB256" s="31"/>
      <c r="AC256" s="31"/>
      <c r="AD256" s="31"/>
      <c r="AE256" s="31"/>
      <c r="AT256" s="14" t="s">
        <v>174</v>
      </c>
      <c r="AU256" s="14" t="s">
        <v>81</v>
      </c>
    </row>
    <row r="257" spans="1:65" s="2" customFormat="1" ht="14.45" customHeight="1">
      <c r="A257" s="31"/>
      <c r="B257" s="32"/>
      <c r="C257" s="193" t="s">
        <v>461</v>
      </c>
      <c r="D257" s="193" t="s">
        <v>169</v>
      </c>
      <c r="E257" s="194" t="s">
        <v>486</v>
      </c>
      <c r="F257" s="195" t="s">
        <v>487</v>
      </c>
      <c r="G257" s="196" t="s">
        <v>202</v>
      </c>
      <c r="H257" s="197">
        <v>1</v>
      </c>
      <c r="I257" s="198"/>
      <c r="J257" s="198"/>
      <c r="K257" s="199">
        <f>ROUND(P257*H257,2)</f>
        <v>0</v>
      </c>
      <c r="L257" s="200"/>
      <c r="M257" s="36"/>
      <c r="N257" s="201" t="s">
        <v>1</v>
      </c>
      <c r="O257" s="202" t="s">
        <v>37</v>
      </c>
      <c r="P257" s="203">
        <f>I257+J257</f>
        <v>0</v>
      </c>
      <c r="Q257" s="203">
        <f>ROUND(I257*H257,2)</f>
        <v>0</v>
      </c>
      <c r="R257" s="203">
        <f>ROUND(J257*H257,2)</f>
        <v>0</v>
      </c>
      <c r="S257" s="68"/>
      <c r="T257" s="204">
        <f>S257*H257</f>
        <v>0</v>
      </c>
      <c r="U257" s="204">
        <v>0</v>
      </c>
      <c r="V257" s="204">
        <f>U257*H257</f>
        <v>0</v>
      </c>
      <c r="W257" s="204">
        <v>0</v>
      </c>
      <c r="X257" s="205">
        <f>W257*H257</f>
        <v>0</v>
      </c>
      <c r="Y257" s="31"/>
      <c r="Z257" s="31"/>
      <c r="AA257" s="31"/>
      <c r="AB257" s="31"/>
      <c r="AC257" s="31"/>
      <c r="AD257" s="31"/>
      <c r="AE257" s="31"/>
      <c r="AR257" s="206" t="s">
        <v>81</v>
      </c>
      <c r="AT257" s="206" t="s">
        <v>169</v>
      </c>
      <c r="AU257" s="206" t="s">
        <v>81</v>
      </c>
      <c r="AY257" s="14" t="s">
        <v>167</v>
      </c>
      <c r="BE257" s="207">
        <f>IF(O257="základní",K257,0)</f>
        <v>0</v>
      </c>
      <c r="BF257" s="207">
        <f>IF(O257="snížená",K257,0)</f>
        <v>0</v>
      </c>
      <c r="BG257" s="207">
        <f>IF(O257="zákl. přenesená",K257,0)</f>
        <v>0</v>
      </c>
      <c r="BH257" s="207">
        <f>IF(O257="sníž. přenesená",K257,0)</f>
        <v>0</v>
      </c>
      <c r="BI257" s="207">
        <f>IF(O257="nulová",K257,0)</f>
        <v>0</v>
      </c>
      <c r="BJ257" s="14" t="s">
        <v>81</v>
      </c>
      <c r="BK257" s="207">
        <f>ROUND(P257*H257,2)</f>
        <v>0</v>
      </c>
      <c r="BL257" s="14" t="s">
        <v>81</v>
      </c>
      <c r="BM257" s="206" t="s">
        <v>1163</v>
      </c>
    </row>
    <row r="258" spans="1:65" s="2" customFormat="1" ht="29.25">
      <c r="A258" s="31"/>
      <c r="B258" s="32"/>
      <c r="C258" s="33"/>
      <c r="D258" s="208" t="s">
        <v>174</v>
      </c>
      <c r="E258" s="33"/>
      <c r="F258" s="209" t="s">
        <v>489</v>
      </c>
      <c r="G258" s="33"/>
      <c r="H258" s="33"/>
      <c r="I258" s="210"/>
      <c r="J258" s="210"/>
      <c r="K258" s="33"/>
      <c r="L258" s="33"/>
      <c r="M258" s="36"/>
      <c r="N258" s="211"/>
      <c r="O258" s="212"/>
      <c r="P258" s="68"/>
      <c r="Q258" s="68"/>
      <c r="R258" s="68"/>
      <c r="S258" s="68"/>
      <c r="T258" s="68"/>
      <c r="U258" s="68"/>
      <c r="V258" s="68"/>
      <c r="W258" s="68"/>
      <c r="X258" s="69"/>
      <c r="Y258" s="31"/>
      <c r="Z258" s="31"/>
      <c r="AA258" s="31"/>
      <c r="AB258" s="31"/>
      <c r="AC258" s="31"/>
      <c r="AD258" s="31"/>
      <c r="AE258" s="31"/>
      <c r="AT258" s="14" t="s">
        <v>174</v>
      </c>
      <c r="AU258" s="14" t="s">
        <v>81</v>
      </c>
    </row>
    <row r="259" spans="1:65" s="2" customFormat="1" ht="24.2" customHeight="1">
      <c r="A259" s="31"/>
      <c r="B259" s="32"/>
      <c r="C259" s="213" t="s">
        <v>466</v>
      </c>
      <c r="D259" s="213" t="s">
        <v>199</v>
      </c>
      <c r="E259" s="214" t="s">
        <v>491</v>
      </c>
      <c r="F259" s="215" t="s">
        <v>492</v>
      </c>
      <c r="G259" s="216" t="s">
        <v>202</v>
      </c>
      <c r="H259" s="217">
        <v>1</v>
      </c>
      <c r="I259" s="218"/>
      <c r="J259" s="219"/>
      <c r="K259" s="220">
        <f>ROUND(P259*H259,2)</f>
        <v>0</v>
      </c>
      <c r="L259" s="219"/>
      <c r="M259" s="221"/>
      <c r="N259" s="222" t="s">
        <v>1</v>
      </c>
      <c r="O259" s="202" t="s">
        <v>37</v>
      </c>
      <c r="P259" s="203">
        <f>I259+J259</f>
        <v>0</v>
      </c>
      <c r="Q259" s="203">
        <f>ROUND(I259*H259,2)</f>
        <v>0</v>
      </c>
      <c r="R259" s="203">
        <f>ROUND(J259*H259,2)</f>
        <v>0</v>
      </c>
      <c r="S259" s="68"/>
      <c r="T259" s="204">
        <f>S259*H259</f>
        <v>0</v>
      </c>
      <c r="U259" s="204">
        <v>0</v>
      </c>
      <c r="V259" s="204">
        <f>U259*H259</f>
        <v>0</v>
      </c>
      <c r="W259" s="204">
        <v>0</v>
      </c>
      <c r="X259" s="205">
        <f>W259*H259</f>
        <v>0</v>
      </c>
      <c r="Y259" s="31"/>
      <c r="Z259" s="31"/>
      <c r="AA259" s="31"/>
      <c r="AB259" s="31"/>
      <c r="AC259" s="31"/>
      <c r="AD259" s="31"/>
      <c r="AE259" s="31"/>
      <c r="AR259" s="206" t="s">
        <v>83</v>
      </c>
      <c r="AT259" s="206" t="s">
        <v>199</v>
      </c>
      <c r="AU259" s="206" t="s">
        <v>81</v>
      </c>
      <c r="AY259" s="14" t="s">
        <v>167</v>
      </c>
      <c r="BE259" s="207">
        <f>IF(O259="základní",K259,0)</f>
        <v>0</v>
      </c>
      <c r="BF259" s="207">
        <f>IF(O259="snížená",K259,0)</f>
        <v>0</v>
      </c>
      <c r="BG259" s="207">
        <f>IF(O259="zákl. přenesená",K259,0)</f>
        <v>0</v>
      </c>
      <c r="BH259" s="207">
        <f>IF(O259="sníž. přenesená",K259,0)</f>
        <v>0</v>
      </c>
      <c r="BI259" s="207">
        <f>IF(O259="nulová",K259,0)</f>
        <v>0</v>
      </c>
      <c r="BJ259" s="14" t="s">
        <v>81</v>
      </c>
      <c r="BK259" s="207">
        <f>ROUND(P259*H259,2)</f>
        <v>0</v>
      </c>
      <c r="BL259" s="14" t="s">
        <v>81</v>
      </c>
      <c r="BM259" s="206" t="s">
        <v>1164</v>
      </c>
    </row>
    <row r="260" spans="1:65" s="2" customFormat="1" ht="19.5">
      <c r="A260" s="31"/>
      <c r="B260" s="32"/>
      <c r="C260" s="33"/>
      <c r="D260" s="208" t="s">
        <v>174</v>
      </c>
      <c r="E260" s="33"/>
      <c r="F260" s="209" t="s">
        <v>492</v>
      </c>
      <c r="G260" s="33"/>
      <c r="H260" s="33"/>
      <c r="I260" s="210"/>
      <c r="J260" s="210"/>
      <c r="K260" s="33"/>
      <c r="L260" s="33"/>
      <c r="M260" s="36"/>
      <c r="N260" s="211"/>
      <c r="O260" s="212"/>
      <c r="P260" s="68"/>
      <c r="Q260" s="68"/>
      <c r="R260" s="68"/>
      <c r="S260" s="68"/>
      <c r="T260" s="68"/>
      <c r="U260" s="68"/>
      <c r="V260" s="68"/>
      <c r="W260" s="68"/>
      <c r="X260" s="69"/>
      <c r="Y260" s="31"/>
      <c r="Z260" s="31"/>
      <c r="AA260" s="31"/>
      <c r="AB260" s="31"/>
      <c r="AC260" s="31"/>
      <c r="AD260" s="31"/>
      <c r="AE260" s="31"/>
      <c r="AT260" s="14" t="s">
        <v>174</v>
      </c>
      <c r="AU260" s="14" t="s">
        <v>81</v>
      </c>
    </row>
    <row r="261" spans="1:65" s="2" customFormat="1" ht="14.45" customHeight="1">
      <c r="A261" s="31"/>
      <c r="B261" s="32"/>
      <c r="C261" s="213" t="s">
        <v>471</v>
      </c>
      <c r="D261" s="213" t="s">
        <v>199</v>
      </c>
      <c r="E261" s="214" t="s">
        <v>495</v>
      </c>
      <c r="F261" s="215" t="s">
        <v>496</v>
      </c>
      <c r="G261" s="216" t="s">
        <v>202</v>
      </c>
      <c r="H261" s="217">
        <v>1</v>
      </c>
      <c r="I261" s="218"/>
      <c r="J261" s="219"/>
      <c r="K261" s="220">
        <f>ROUND(P261*H261,2)</f>
        <v>0</v>
      </c>
      <c r="L261" s="219"/>
      <c r="M261" s="221"/>
      <c r="N261" s="222" t="s">
        <v>1</v>
      </c>
      <c r="O261" s="202" t="s">
        <v>37</v>
      </c>
      <c r="P261" s="203">
        <f>I261+J261</f>
        <v>0</v>
      </c>
      <c r="Q261" s="203">
        <f>ROUND(I261*H261,2)</f>
        <v>0</v>
      </c>
      <c r="R261" s="203">
        <f>ROUND(J261*H261,2)</f>
        <v>0</v>
      </c>
      <c r="S261" s="68"/>
      <c r="T261" s="204">
        <f>S261*H261</f>
        <v>0</v>
      </c>
      <c r="U261" s="204">
        <v>0</v>
      </c>
      <c r="V261" s="204">
        <f>U261*H261</f>
        <v>0</v>
      </c>
      <c r="W261" s="204">
        <v>0</v>
      </c>
      <c r="X261" s="205">
        <f>W261*H261</f>
        <v>0</v>
      </c>
      <c r="Y261" s="31"/>
      <c r="Z261" s="31"/>
      <c r="AA261" s="31"/>
      <c r="AB261" s="31"/>
      <c r="AC261" s="31"/>
      <c r="AD261" s="31"/>
      <c r="AE261" s="31"/>
      <c r="AR261" s="206" t="s">
        <v>83</v>
      </c>
      <c r="AT261" s="206" t="s">
        <v>199</v>
      </c>
      <c r="AU261" s="206" t="s">
        <v>81</v>
      </c>
      <c r="AY261" s="14" t="s">
        <v>167</v>
      </c>
      <c r="BE261" s="207">
        <f>IF(O261="základní",K261,0)</f>
        <v>0</v>
      </c>
      <c r="BF261" s="207">
        <f>IF(O261="snížená",K261,0)</f>
        <v>0</v>
      </c>
      <c r="BG261" s="207">
        <f>IF(O261="zákl. přenesená",K261,0)</f>
        <v>0</v>
      </c>
      <c r="BH261" s="207">
        <f>IF(O261="sníž. přenesená",K261,0)</f>
        <v>0</v>
      </c>
      <c r="BI261" s="207">
        <f>IF(O261="nulová",K261,0)</f>
        <v>0</v>
      </c>
      <c r="BJ261" s="14" t="s">
        <v>81</v>
      </c>
      <c r="BK261" s="207">
        <f>ROUND(P261*H261,2)</f>
        <v>0</v>
      </c>
      <c r="BL261" s="14" t="s">
        <v>81</v>
      </c>
      <c r="BM261" s="206" t="s">
        <v>1165</v>
      </c>
    </row>
    <row r="262" spans="1:65" s="2" customFormat="1" ht="11.25">
      <c r="A262" s="31"/>
      <c r="B262" s="32"/>
      <c r="C262" s="33"/>
      <c r="D262" s="208" t="s">
        <v>174</v>
      </c>
      <c r="E262" s="33"/>
      <c r="F262" s="209" t="s">
        <v>496</v>
      </c>
      <c r="G262" s="33"/>
      <c r="H262" s="33"/>
      <c r="I262" s="210"/>
      <c r="J262" s="210"/>
      <c r="K262" s="33"/>
      <c r="L262" s="33"/>
      <c r="M262" s="36"/>
      <c r="N262" s="211"/>
      <c r="O262" s="212"/>
      <c r="P262" s="68"/>
      <c r="Q262" s="68"/>
      <c r="R262" s="68"/>
      <c r="S262" s="68"/>
      <c r="T262" s="68"/>
      <c r="U262" s="68"/>
      <c r="V262" s="68"/>
      <c r="W262" s="68"/>
      <c r="X262" s="69"/>
      <c r="Y262" s="31"/>
      <c r="Z262" s="31"/>
      <c r="AA262" s="31"/>
      <c r="AB262" s="31"/>
      <c r="AC262" s="31"/>
      <c r="AD262" s="31"/>
      <c r="AE262" s="31"/>
      <c r="AT262" s="14" t="s">
        <v>174</v>
      </c>
      <c r="AU262" s="14" t="s">
        <v>81</v>
      </c>
    </row>
    <row r="263" spans="1:65" s="2" customFormat="1" ht="14.45" customHeight="1">
      <c r="A263" s="31"/>
      <c r="B263" s="32"/>
      <c r="C263" s="213" t="s">
        <v>475</v>
      </c>
      <c r="D263" s="213" t="s">
        <v>199</v>
      </c>
      <c r="E263" s="214" t="s">
        <v>499</v>
      </c>
      <c r="F263" s="215" t="s">
        <v>500</v>
      </c>
      <c r="G263" s="216" t="s">
        <v>202</v>
      </c>
      <c r="H263" s="217">
        <v>1</v>
      </c>
      <c r="I263" s="218"/>
      <c r="J263" s="219"/>
      <c r="K263" s="220">
        <f>ROUND(P263*H263,2)</f>
        <v>0</v>
      </c>
      <c r="L263" s="219"/>
      <c r="M263" s="221"/>
      <c r="N263" s="222" t="s">
        <v>1</v>
      </c>
      <c r="O263" s="202" t="s">
        <v>37</v>
      </c>
      <c r="P263" s="203">
        <f>I263+J263</f>
        <v>0</v>
      </c>
      <c r="Q263" s="203">
        <f>ROUND(I263*H263,2)</f>
        <v>0</v>
      </c>
      <c r="R263" s="203">
        <f>ROUND(J263*H263,2)</f>
        <v>0</v>
      </c>
      <c r="S263" s="68"/>
      <c r="T263" s="204">
        <f>S263*H263</f>
        <v>0</v>
      </c>
      <c r="U263" s="204">
        <v>0</v>
      </c>
      <c r="V263" s="204">
        <f>U263*H263</f>
        <v>0</v>
      </c>
      <c r="W263" s="204">
        <v>0</v>
      </c>
      <c r="X263" s="205">
        <f>W263*H263</f>
        <v>0</v>
      </c>
      <c r="Y263" s="31"/>
      <c r="Z263" s="31"/>
      <c r="AA263" s="31"/>
      <c r="AB263" s="31"/>
      <c r="AC263" s="31"/>
      <c r="AD263" s="31"/>
      <c r="AE263" s="31"/>
      <c r="AR263" s="206" t="s">
        <v>83</v>
      </c>
      <c r="AT263" s="206" t="s">
        <v>199</v>
      </c>
      <c r="AU263" s="206" t="s">
        <v>81</v>
      </c>
      <c r="AY263" s="14" t="s">
        <v>167</v>
      </c>
      <c r="BE263" s="207">
        <f>IF(O263="základní",K263,0)</f>
        <v>0</v>
      </c>
      <c r="BF263" s="207">
        <f>IF(O263="snížená",K263,0)</f>
        <v>0</v>
      </c>
      <c r="BG263" s="207">
        <f>IF(O263="zákl. přenesená",K263,0)</f>
        <v>0</v>
      </c>
      <c r="BH263" s="207">
        <f>IF(O263="sníž. přenesená",K263,0)</f>
        <v>0</v>
      </c>
      <c r="BI263" s="207">
        <f>IF(O263="nulová",K263,0)</f>
        <v>0</v>
      </c>
      <c r="BJ263" s="14" t="s">
        <v>81</v>
      </c>
      <c r="BK263" s="207">
        <f>ROUND(P263*H263,2)</f>
        <v>0</v>
      </c>
      <c r="BL263" s="14" t="s">
        <v>81</v>
      </c>
      <c r="BM263" s="206" t="s">
        <v>1166</v>
      </c>
    </row>
    <row r="264" spans="1:65" s="2" customFormat="1" ht="11.25">
      <c r="A264" s="31"/>
      <c r="B264" s="32"/>
      <c r="C264" s="33"/>
      <c r="D264" s="208" t="s">
        <v>174</v>
      </c>
      <c r="E264" s="33"/>
      <c r="F264" s="209" t="s">
        <v>500</v>
      </c>
      <c r="G264" s="33"/>
      <c r="H264" s="33"/>
      <c r="I264" s="210"/>
      <c r="J264" s="210"/>
      <c r="K264" s="33"/>
      <c r="L264" s="33"/>
      <c r="M264" s="36"/>
      <c r="N264" s="211"/>
      <c r="O264" s="212"/>
      <c r="P264" s="68"/>
      <c r="Q264" s="68"/>
      <c r="R264" s="68"/>
      <c r="S264" s="68"/>
      <c r="T264" s="68"/>
      <c r="U264" s="68"/>
      <c r="V264" s="68"/>
      <c r="W264" s="68"/>
      <c r="X264" s="69"/>
      <c r="Y264" s="31"/>
      <c r="Z264" s="31"/>
      <c r="AA264" s="31"/>
      <c r="AB264" s="31"/>
      <c r="AC264" s="31"/>
      <c r="AD264" s="31"/>
      <c r="AE264" s="31"/>
      <c r="AT264" s="14" t="s">
        <v>174</v>
      </c>
      <c r="AU264" s="14" t="s">
        <v>81</v>
      </c>
    </row>
    <row r="265" spans="1:65" s="2" customFormat="1" ht="37.9" customHeight="1">
      <c r="A265" s="31"/>
      <c r="B265" s="32"/>
      <c r="C265" s="213" t="s">
        <v>480</v>
      </c>
      <c r="D265" s="213" t="s">
        <v>199</v>
      </c>
      <c r="E265" s="214" t="s">
        <v>503</v>
      </c>
      <c r="F265" s="215" t="s">
        <v>504</v>
      </c>
      <c r="G265" s="216" t="s">
        <v>202</v>
      </c>
      <c r="H265" s="217">
        <v>1</v>
      </c>
      <c r="I265" s="218"/>
      <c r="J265" s="219"/>
      <c r="K265" s="220">
        <f>ROUND(P265*H265,2)</f>
        <v>0</v>
      </c>
      <c r="L265" s="219"/>
      <c r="M265" s="221"/>
      <c r="N265" s="222" t="s">
        <v>1</v>
      </c>
      <c r="O265" s="202" t="s">
        <v>37</v>
      </c>
      <c r="P265" s="203">
        <f>I265+J265</f>
        <v>0</v>
      </c>
      <c r="Q265" s="203">
        <f>ROUND(I265*H265,2)</f>
        <v>0</v>
      </c>
      <c r="R265" s="203">
        <f>ROUND(J265*H265,2)</f>
        <v>0</v>
      </c>
      <c r="S265" s="68"/>
      <c r="T265" s="204">
        <f>S265*H265</f>
        <v>0</v>
      </c>
      <c r="U265" s="204">
        <v>0</v>
      </c>
      <c r="V265" s="204">
        <f>U265*H265</f>
        <v>0</v>
      </c>
      <c r="W265" s="204">
        <v>0</v>
      </c>
      <c r="X265" s="205">
        <f>W265*H265</f>
        <v>0</v>
      </c>
      <c r="Y265" s="31"/>
      <c r="Z265" s="31"/>
      <c r="AA265" s="31"/>
      <c r="AB265" s="31"/>
      <c r="AC265" s="31"/>
      <c r="AD265" s="31"/>
      <c r="AE265" s="31"/>
      <c r="AR265" s="206" t="s">
        <v>83</v>
      </c>
      <c r="AT265" s="206" t="s">
        <v>199</v>
      </c>
      <c r="AU265" s="206" t="s">
        <v>81</v>
      </c>
      <c r="AY265" s="14" t="s">
        <v>167</v>
      </c>
      <c r="BE265" s="207">
        <f>IF(O265="základní",K265,0)</f>
        <v>0</v>
      </c>
      <c r="BF265" s="207">
        <f>IF(O265="snížená",K265,0)</f>
        <v>0</v>
      </c>
      <c r="BG265" s="207">
        <f>IF(O265="zákl. přenesená",K265,0)</f>
        <v>0</v>
      </c>
      <c r="BH265" s="207">
        <f>IF(O265="sníž. přenesená",K265,0)</f>
        <v>0</v>
      </c>
      <c r="BI265" s="207">
        <f>IF(O265="nulová",K265,0)</f>
        <v>0</v>
      </c>
      <c r="BJ265" s="14" t="s">
        <v>81</v>
      </c>
      <c r="BK265" s="207">
        <f>ROUND(P265*H265,2)</f>
        <v>0</v>
      </c>
      <c r="BL265" s="14" t="s">
        <v>81</v>
      </c>
      <c r="BM265" s="206" t="s">
        <v>1167</v>
      </c>
    </row>
    <row r="266" spans="1:65" s="2" customFormat="1" ht="19.5">
      <c r="A266" s="31"/>
      <c r="B266" s="32"/>
      <c r="C266" s="33"/>
      <c r="D266" s="208" t="s">
        <v>174</v>
      </c>
      <c r="E266" s="33"/>
      <c r="F266" s="209" t="s">
        <v>504</v>
      </c>
      <c r="G266" s="33"/>
      <c r="H266" s="33"/>
      <c r="I266" s="210"/>
      <c r="J266" s="210"/>
      <c r="K266" s="33"/>
      <c r="L266" s="33"/>
      <c r="M266" s="36"/>
      <c r="N266" s="211"/>
      <c r="O266" s="212"/>
      <c r="P266" s="68"/>
      <c r="Q266" s="68"/>
      <c r="R266" s="68"/>
      <c r="S266" s="68"/>
      <c r="T266" s="68"/>
      <c r="U266" s="68"/>
      <c r="V266" s="68"/>
      <c r="W266" s="68"/>
      <c r="X266" s="69"/>
      <c r="Y266" s="31"/>
      <c r="Z266" s="31"/>
      <c r="AA266" s="31"/>
      <c r="AB266" s="31"/>
      <c r="AC266" s="31"/>
      <c r="AD266" s="31"/>
      <c r="AE266" s="31"/>
      <c r="AT266" s="14" t="s">
        <v>174</v>
      </c>
      <c r="AU266" s="14" t="s">
        <v>81</v>
      </c>
    </row>
    <row r="267" spans="1:65" s="2" customFormat="1" ht="62.65" customHeight="1">
      <c r="A267" s="31"/>
      <c r="B267" s="32"/>
      <c r="C267" s="193" t="s">
        <v>485</v>
      </c>
      <c r="D267" s="193" t="s">
        <v>169</v>
      </c>
      <c r="E267" s="194" t="s">
        <v>507</v>
      </c>
      <c r="F267" s="195" t="s">
        <v>508</v>
      </c>
      <c r="G267" s="196" t="s">
        <v>509</v>
      </c>
      <c r="H267" s="197">
        <v>3</v>
      </c>
      <c r="I267" s="198"/>
      <c r="J267" s="198"/>
      <c r="K267" s="199">
        <f>ROUND(P267*H267,2)</f>
        <v>0</v>
      </c>
      <c r="L267" s="200"/>
      <c r="M267" s="36"/>
      <c r="N267" s="201" t="s">
        <v>1</v>
      </c>
      <c r="O267" s="202" t="s">
        <v>37</v>
      </c>
      <c r="P267" s="203">
        <f>I267+J267</f>
        <v>0</v>
      </c>
      <c r="Q267" s="203">
        <f>ROUND(I267*H267,2)</f>
        <v>0</v>
      </c>
      <c r="R267" s="203">
        <f>ROUND(J267*H267,2)</f>
        <v>0</v>
      </c>
      <c r="S267" s="68"/>
      <c r="T267" s="204">
        <f>S267*H267</f>
        <v>0</v>
      </c>
      <c r="U267" s="204">
        <v>0</v>
      </c>
      <c r="V267" s="204">
        <f>U267*H267</f>
        <v>0</v>
      </c>
      <c r="W267" s="204">
        <v>0</v>
      </c>
      <c r="X267" s="205">
        <f>W267*H267</f>
        <v>0</v>
      </c>
      <c r="Y267" s="31"/>
      <c r="Z267" s="31"/>
      <c r="AA267" s="31"/>
      <c r="AB267" s="31"/>
      <c r="AC267" s="31"/>
      <c r="AD267" s="31"/>
      <c r="AE267" s="31"/>
      <c r="AR267" s="206" t="s">
        <v>81</v>
      </c>
      <c r="AT267" s="206" t="s">
        <v>169</v>
      </c>
      <c r="AU267" s="206" t="s">
        <v>81</v>
      </c>
      <c r="AY267" s="14" t="s">
        <v>167</v>
      </c>
      <c r="BE267" s="207">
        <f>IF(O267="základní",K267,0)</f>
        <v>0</v>
      </c>
      <c r="BF267" s="207">
        <f>IF(O267="snížená",K267,0)</f>
        <v>0</v>
      </c>
      <c r="BG267" s="207">
        <f>IF(O267="zákl. přenesená",K267,0)</f>
        <v>0</v>
      </c>
      <c r="BH267" s="207">
        <f>IF(O267="sníž. přenesená",K267,0)</f>
        <v>0</v>
      </c>
      <c r="BI267" s="207">
        <f>IF(O267="nulová",K267,0)</f>
        <v>0</v>
      </c>
      <c r="BJ267" s="14" t="s">
        <v>81</v>
      </c>
      <c r="BK267" s="207">
        <f>ROUND(P267*H267,2)</f>
        <v>0</v>
      </c>
      <c r="BL267" s="14" t="s">
        <v>81</v>
      </c>
      <c r="BM267" s="206" t="s">
        <v>1168</v>
      </c>
    </row>
    <row r="268" spans="1:65" s="2" customFormat="1" ht="136.5">
      <c r="A268" s="31"/>
      <c r="B268" s="32"/>
      <c r="C268" s="33"/>
      <c r="D268" s="208" t="s">
        <v>174</v>
      </c>
      <c r="E268" s="33"/>
      <c r="F268" s="209" t="s">
        <v>511</v>
      </c>
      <c r="G268" s="33"/>
      <c r="H268" s="33"/>
      <c r="I268" s="210"/>
      <c r="J268" s="210"/>
      <c r="K268" s="33"/>
      <c r="L268" s="33"/>
      <c r="M268" s="36"/>
      <c r="N268" s="211"/>
      <c r="O268" s="212"/>
      <c r="P268" s="68"/>
      <c r="Q268" s="68"/>
      <c r="R268" s="68"/>
      <c r="S268" s="68"/>
      <c r="T268" s="68"/>
      <c r="U268" s="68"/>
      <c r="V268" s="68"/>
      <c r="W268" s="68"/>
      <c r="X268" s="69"/>
      <c r="Y268" s="31"/>
      <c r="Z268" s="31"/>
      <c r="AA268" s="31"/>
      <c r="AB268" s="31"/>
      <c r="AC268" s="31"/>
      <c r="AD268" s="31"/>
      <c r="AE268" s="31"/>
      <c r="AT268" s="14" t="s">
        <v>174</v>
      </c>
      <c r="AU268" s="14" t="s">
        <v>81</v>
      </c>
    </row>
    <row r="269" spans="1:65" s="2" customFormat="1" ht="117">
      <c r="A269" s="31"/>
      <c r="B269" s="32"/>
      <c r="C269" s="33"/>
      <c r="D269" s="208" t="s">
        <v>512</v>
      </c>
      <c r="E269" s="33"/>
      <c r="F269" s="223" t="s">
        <v>513</v>
      </c>
      <c r="G269" s="33"/>
      <c r="H269" s="33"/>
      <c r="I269" s="210"/>
      <c r="J269" s="210"/>
      <c r="K269" s="33"/>
      <c r="L269" s="33"/>
      <c r="M269" s="36"/>
      <c r="N269" s="211"/>
      <c r="O269" s="212"/>
      <c r="P269" s="68"/>
      <c r="Q269" s="68"/>
      <c r="R269" s="68"/>
      <c r="S269" s="68"/>
      <c r="T269" s="68"/>
      <c r="U269" s="68"/>
      <c r="V269" s="68"/>
      <c r="W269" s="68"/>
      <c r="X269" s="69"/>
      <c r="Y269" s="31"/>
      <c r="Z269" s="31"/>
      <c r="AA269" s="31"/>
      <c r="AB269" s="31"/>
      <c r="AC269" s="31"/>
      <c r="AD269" s="31"/>
      <c r="AE269" s="31"/>
      <c r="AT269" s="14" t="s">
        <v>512</v>
      </c>
      <c r="AU269" s="14" t="s">
        <v>81</v>
      </c>
    </row>
    <row r="270" spans="1:65" s="2" customFormat="1" ht="24.2" customHeight="1">
      <c r="A270" s="31"/>
      <c r="B270" s="32"/>
      <c r="C270" s="193" t="s">
        <v>490</v>
      </c>
      <c r="D270" s="193" t="s">
        <v>169</v>
      </c>
      <c r="E270" s="194" t="s">
        <v>515</v>
      </c>
      <c r="F270" s="195" t="s">
        <v>516</v>
      </c>
      <c r="G270" s="196" t="s">
        <v>509</v>
      </c>
      <c r="H270" s="197">
        <v>3</v>
      </c>
      <c r="I270" s="198"/>
      <c r="J270" s="198"/>
      <c r="K270" s="199">
        <f>ROUND(P270*H270,2)</f>
        <v>0</v>
      </c>
      <c r="L270" s="200"/>
      <c r="M270" s="36"/>
      <c r="N270" s="201" t="s">
        <v>1</v>
      </c>
      <c r="O270" s="202" t="s">
        <v>37</v>
      </c>
      <c r="P270" s="203">
        <f>I270+J270</f>
        <v>0</v>
      </c>
      <c r="Q270" s="203">
        <f>ROUND(I270*H270,2)</f>
        <v>0</v>
      </c>
      <c r="R270" s="203">
        <f>ROUND(J270*H270,2)</f>
        <v>0</v>
      </c>
      <c r="S270" s="68"/>
      <c r="T270" s="204">
        <f>S270*H270</f>
        <v>0</v>
      </c>
      <c r="U270" s="204">
        <v>0</v>
      </c>
      <c r="V270" s="204">
        <f>U270*H270</f>
        <v>0</v>
      </c>
      <c r="W270" s="204">
        <v>0</v>
      </c>
      <c r="X270" s="205">
        <f>W270*H270</f>
        <v>0</v>
      </c>
      <c r="Y270" s="31"/>
      <c r="Z270" s="31"/>
      <c r="AA270" s="31"/>
      <c r="AB270" s="31"/>
      <c r="AC270" s="31"/>
      <c r="AD270" s="31"/>
      <c r="AE270" s="31"/>
      <c r="AR270" s="206" t="s">
        <v>81</v>
      </c>
      <c r="AT270" s="206" t="s">
        <v>169</v>
      </c>
      <c r="AU270" s="206" t="s">
        <v>81</v>
      </c>
      <c r="AY270" s="14" t="s">
        <v>167</v>
      </c>
      <c r="BE270" s="207">
        <f>IF(O270="základní",K270,0)</f>
        <v>0</v>
      </c>
      <c r="BF270" s="207">
        <f>IF(O270="snížená",K270,0)</f>
        <v>0</v>
      </c>
      <c r="BG270" s="207">
        <f>IF(O270="zákl. přenesená",K270,0)</f>
        <v>0</v>
      </c>
      <c r="BH270" s="207">
        <f>IF(O270="sníž. přenesená",K270,0)</f>
        <v>0</v>
      </c>
      <c r="BI270" s="207">
        <f>IF(O270="nulová",K270,0)</f>
        <v>0</v>
      </c>
      <c r="BJ270" s="14" t="s">
        <v>81</v>
      </c>
      <c r="BK270" s="207">
        <f>ROUND(P270*H270,2)</f>
        <v>0</v>
      </c>
      <c r="BL270" s="14" t="s">
        <v>81</v>
      </c>
      <c r="BM270" s="206" t="s">
        <v>1169</v>
      </c>
    </row>
    <row r="271" spans="1:65" s="2" customFormat="1" ht="48.75">
      <c r="A271" s="31"/>
      <c r="B271" s="32"/>
      <c r="C271" s="33"/>
      <c r="D271" s="208" t="s">
        <v>174</v>
      </c>
      <c r="E271" s="33"/>
      <c r="F271" s="209" t="s">
        <v>518</v>
      </c>
      <c r="G271" s="33"/>
      <c r="H271" s="33"/>
      <c r="I271" s="210"/>
      <c r="J271" s="210"/>
      <c r="K271" s="33"/>
      <c r="L271" s="33"/>
      <c r="M271" s="36"/>
      <c r="N271" s="211"/>
      <c r="O271" s="212"/>
      <c r="P271" s="68"/>
      <c r="Q271" s="68"/>
      <c r="R271" s="68"/>
      <c r="S271" s="68"/>
      <c r="T271" s="68"/>
      <c r="U271" s="68"/>
      <c r="V271" s="68"/>
      <c r="W271" s="68"/>
      <c r="X271" s="69"/>
      <c r="Y271" s="31"/>
      <c r="Z271" s="31"/>
      <c r="AA271" s="31"/>
      <c r="AB271" s="31"/>
      <c r="AC271" s="31"/>
      <c r="AD271" s="31"/>
      <c r="AE271" s="31"/>
      <c r="AT271" s="14" t="s">
        <v>174</v>
      </c>
      <c r="AU271" s="14" t="s">
        <v>81</v>
      </c>
    </row>
    <row r="272" spans="1:65" s="2" customFormat="1" ht="48.75">
      <c r="A272" s="31"/>
      <c r="B272" s="32"/>
      <c r="C272" s="33"/>
      <c r="D272" s="208" t="s">
        <v>512</v>
      </c>
      <c r="E272" s="33"/>
      <c r="F272" s="223" t="s">
        <v>519</v>
      </c>
      <c r="G272" s="33"/>
      <c r="H272" s="33"/>
      <c r="I272" s="210"/>
      <c r="J272" s="210"/>
      <c r="K272" s="33"/>
      <c r="L272" s="33"/>
      <c r="M272" s="36"/>
      <c r="N272" s="211"/>
      <c r="O272" s="212"/>
      <c r="P272" s="68"/>
      <c r="Q272" s="68"/>
      <c r="R272" s="68"/>
      <c r="S272" s="68"/>
      <c r="T272" s="68"/>
      <c r="U272" s="68"/>
      <c r="V272" s="68"/>
      <c r="W272" s="68"/>
      <c r="X272" s="69"/>
      <c r="Y272" s="31"/>
      <c r="Z272" s="31"/>
      <c r="AA272" s="31"/>
      <c r="AB272" s="31"/>
      <c r="AC272" s="31"/>
      <c r="AD272" s="31"/>
      <c r="AE272" s="31"/>
      <c r="AT272" s="14" t="s">
        <v>512</v>
      </c>
      <c r="AU272" s="14" t="s">
        <v>81</v>
      </c>
    </row>
    <row r="273" spans="1:65" s="2" customFormat="1" ht="24.2" customHeight="1">
      <c r="A273" s="31"/>
      <c r="B273" s="32"/>
      <c r="C273" s="193" t="s">
        <v>494</v>
      </c>
      <c r="D273" s="193" t="s">
        <v>169</v>
      </c>
      <c r="E273" s="194" t="s">
        <v>521</v>
      </c>
      <c r="F273" s="195" t="s">
        <v>522</v>
      </c>
      <c r="G273" s="196" t="s">
        <v>509</v>
      </c>
      <c r="H273" s="197">
        <v>3</v>
      </c>
      <c r="I273" s="198"/>
      <c r="J273" s="198"/>
      <c r="K273" s="199">
        <f>ROUND(P273*H273,2)</f>
        <v>0</v>
      </c>
      <c r="L273" s="200"/>
      <c r="M273" s="36"/>
      <c r="N273" s="201" t="s">
        <v>1</v>
      </c>
      <c r="O273" s="202" t="s">
        <v>37</v>
      </c>
      <c r="P273" s="203">
        <f>I273+J273</f>
        <v>0</v>
      </c>
      <c r="Q273" s="203">
        <f>ROUND(I273*H273,2)</f>
        <v>0</v>
      </c>
      <c r="R273" s="203">
        <f>ROUND(J273*H273,2)</f>
        <v>0</v>
      </c>
      <c r="S273" s="68"/>
      <c r="T273" s="204">
        <f>S273*H273</f>
        <v>0</v>
      </c>
      <c r="U273" s="204">
        <v>0</v>
      </c>
      <c r="V273" s="204">
        <f>U273*H273</f>
        <v>0</v>
      </c>
      <c r="W273" s="204">
        <v>0</v>
      </c>
      <c r="X273" s="205">
        <f>W273*H273</f>
        <v>0</v>
      </c>
      <c r="Y273" s="31"/>
      <c r="Z273" s="31"/>
      <c r="AA273" s="31"/>
      <c r="AB273" s="31"/>
      <c r="AC273" s="31"/>
      <c r="AD273" s="31"/>
      <c r="AE273" s="31"/>
      <c r="AR273" s="206" t="s">
        <v>81</v>
      </c>
      <c r="AT273" s="206" t="s">
        <v>169</v>
      </c>
      <c r="AU273" s="206" t="s">
        <v>81</v>
      </c>
      <c r="AY273" s="14" t="s">
        <v>167</v>
      </c>
      <c r="BE273" s="207">
        <f>IF(O273="základní",K273,0)</f>
        <v>0</v>
      </c>
      <c r="BF273" s="207">
        <f>IF(O273="snížená",K273,0)</f>
        <v>0</v>
      </c>
      <c r="BG273" s="207">
        <f>IF(O273="zákl. přenesená",K273,0)</f>
        <v>0</v>
      </c>
      <c r="BH273" s="207">
        <f>IF(O273="sníž. přenesená",K273,0)</f>
        <v>0</v>
      </c>
      <c r="BI273" s="207">
        <f>IF(O273="nulová",K273,0)</f>
        <v>0</v>
      </c>
      <c r="BJ273" s="14" t="s">
        <v>81</v>
      </c>
      <c r="BK273" s="207">
        <f>ROUND(P273*H273,2)</f>
        <v>0</v>
      </c>
      <c r="BL273" s="14" t="s">
        <v>81</v>
      </c>
      <c r="BM273" s="206" t="s">
        <v>1170</v>
      </c>
    </row>
    <row r="274" spans="1:65" s="2" customFormat="1" ht="58.5">
      <c r="A274" s="31"/>
      <c r="B274" s="32"/>
      <c r="C274" s="33"/>
      <c r="D274" s="208" t="s">
        <v>174</v>
      </c>
      <c r="E274" s="33"/>
      <c r="F274" s="209" t="s">
        <v>524</v>
      </c>
      <c r="G274" s="33"/>
      <c r="H274" s="33"/>
      <c r="I274" s="210"/>
      <c r="J274" s="210"/>
      <c r="K274" s="33"/>
      <c r="L274" s="33"/>
      <c r="M274" s="36"/>
      <c r="N274" s="211"/>
      <c r="O274" s="212"/>
      <c r="P274" s="68"/>
      <c r="Q274" s="68"/>
      <c r="R274" s="68"/>
      <c r="S274" s="68"/>
      <c r="T274" s="68"/>
      <c r="U274" s="68"/>
      <c r="V274" s="68"/>
      <c r="W274" s="68"/>
      <c r="X274" s="69"/>
      <c r="Y274" s="31"/>
      <c r="Z274" s="31"/>
      <c r="AA274" s="31"/>
      <c r="AB274" s="31"/>
      <c r="AC274" s="31"/>
      <c r="AD274" s="31"/>
      <c r="AE274" s="31"/>
      <c r="AT274" s="14" t="s">
        <v>174</v>
      </c>
      <c r="AU274" s="14" t="s">
        <v>81</v>
      </c>
    </row>
    <row r="275" spans="1:65" s="2" customFormat="1" ht="58.5">
      <c r="A275" s="31"/>
      <c r="B275" s="32"/>
      <c r="C275" s="33"/>
      <c r="D275" s="208" t="s">
        <v>512</v>
      </c>
      <c r="E275" s="33"/>
      <c r="F275" s="223" t="s">
        <v>525</v>
      </c>
      <c r="G275" s="33"/>
      <c r="H275" s="33"/>
      <c r="I275" s="210"/>
      <c r="J275" s="210"/>
      <c r="K275" s="33"/>
      <c r="L275" s="33"/>
      <c r="M275" s="36"/>
      <c r="N275" s="224"/>
      <c r="O275" s="225"/>
      <c r="P275" s="226"/>
      <c r="Q275" s="226"/>
      <c r="R275" s="226"/>
      <c r="S275" s="226"/>
      <c r="T275" s="226"/>
      <c r="U275" s="226"/>
      <c r="V275" s="226"/>
      <c r="W275" s="226"/>
      <c r="X275" s="227"/>
      <c r="Y275" s="31"/>
      <c r="Z275" s="31"/>
      <c r="AA275" s="31"/>
      <c r="AB275" s="31"/>
      <c r="AC275" s="31"/>
      <c r="AD275" s="31"/>
      <c r="AE275" s="31"/>
      <c r="AT275" s="14" t="s">
        <v>512</v>
      </c>
      <c r="AU275" s="14" t="s">
        <v>81</v>
      </c>
    </row>
    <row r="276" spans="1:65" s="2" customFormat="1" ht="6.95" customHeight="1">
      <c r="A276" s="31"/>
      <c r="B276" s="51"/>
      <c r="C276" s="52"/>
      <c r="D276" s="52"/>
      <c r="E276" s="52"/>
      <c r="F276" s="52"/>
      <c r="G276" s="52"/>
      <c r="H276" s="52"/>
      <c r="I276" s="52"/>
      <c r="J276" s="52"/>
      <c r="K276" s="52"/>
      <c r="L276" s="52"/>
      <c r="M276" s="36"/>
      <c r="N276" s="31"/>
      <c r="P276" s="31"/>
      <c r="Q276" s="31"/>
      <c r="R276" s="31"/>
      <c r="S276" s="31"/>
      <c r="T276" s="31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</row>
  </sheetData>
  <sheetProtection algorithmName="SHA-512" hashValue="8L+nwv6VGngN0gjq11FHfXQ0zvEMyGBiAdq0nJF9IJJSLcpTZ/hDLWED/Ar8+gU60wOyA8hzRGd35k0PJfoK8A==" saltValue="/NbGeu/9RYF8tX9xQoGOvpZI60lXQ+05hhhiRf+ViC5EtGIj8aeiXq7Waw3lDNjbmyrk7T5lfHAFsDPTOqevwA==" spinCount="100000" sheet="1" objects="1" scenarios="1" formatColumns="0" formatRows="0" autoFilter="0"/>
  <autoFilter ref="C122:L275"/>
  <mergeCells count="12">
    <mergeCell ref="E115:H115"/>
    <mergeCell ref="M2:Z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T2" s="14" t="s">
        <v>116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7"/>
      <c r="AT3" s="14" t="s">
        <v>83</v>
      </c>
    </row>
    <row r="4" spans="1:46" s="1" customFormat="1" ht="24.95" customHeight="1">
      <c r="B4" s="17"/>
      <c r="D4" s="116" t="s">
        <v>131</v>
      </c>
      <c r="M4" s="17"/>
      <c r="N4" s="117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18" t="s">
        <v>17</v>
      </c>
      <c r="M6" s="17"/>
    </row>
    <row r="7" spans="1:46" s="1" customFormat="1" ht="23.25" customHeight="1">
      <c r="B7" s="17"/>
      <c r="E7" s="274" t="str">
        <f>'Rekapitulace stavby'!K6</f>
        <v>Oprava PZS na trati Staré Město u UH - Vlárský průsmyk a Kojetín - Valašské Meziříčí</v>
      </c>
      <c r="F7" s="275"/>
      <c r="G7" s="275"/>
      <c r="H7" s="275"/>
      <c r="M7" s="17"/>
    </row>
    <row r="8" spans="1:46" s="1" customFormat="1" ht="12" customHeight="1">
      <c r="B8" s="17"/>
      <c r="D8" s="118" t="s">
        <v>132</v>
      </c>
      <c r="M8" s="17"/>
    </row>
    <row r="9" spans="1:46" s="2" customFormat="1" ht="16.5" customHeight="1">
      <c r="A9" s="31"/>
      <c r="B9" s="36"/>
      <c r="C9" s="31"/>
      <c r="D9" s="31"/>
      <c r="E9" s="274" t="s">
        <v>1096</v>
      </c>
      <c r="F9" s="276"/>
      <c r="G9" s="276"/>
      <c r="H9" s="276"/>
      <c r="I9" s="31"/>
      <c r="J9" s="31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8" t="s">
        <v>134</v>
      </c>
      <c r="E10" s="31"/>
      <c r="F10" s="31"/>
      <c r="G10" s="31"/>
      <c r="H10" s="31"/>
      <c r="I10" s="31"/>
      <c r="J10" s="31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7" t="s">
        <v>1171</v>
      </c>
      <c r="F11" s="276"/>
      <c r="G11" s="276"/>
      <c r="H11" s="276"/>
      <c r="I11" s="31"/>
      <c r="J11" s="31"/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8" t="s">
        <v>19</v>
      </c>
      <c r="E13" s="31"/>
      <c r="F13" s="109" t="s">
        <v>1</v>
      </c>
      <c r="G13" s="31"/>
      <c r="H13" s="31"/>
      <c r="I13" s="118" t="s">
        <v>20</v>
      </c>
      <c r="J13" s="109" t="s">
        <v>1</v>
      </c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21</v>
      </c>
      <c r="E14" s="31"/>
      <c r="F14" s="109" t="s">
        <v>22</v>
      </c>
      <c r="G14" s="31"/>
      <c r="H14" s="31"/>
      <c r="I14" s="118" t="s">
        <v>23</v>
      </c>
      <c r="J14" s="119">
        <f>'Rekapitulace stavby'!AN8</f>
        <v>0</v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24</v>
      </c>
      <c r="E16" s="31"/>
      <c r="F16" s="31"/>
      <c r="G16" s="31"/>
      <c r="H16" s="31"/>
      <c r="I16" s="118" t="s">
        <v>25</v>
      </c>
      <c r="J16" s="109" t="str">
        <f>IF('Rekapitulace stavby'!AN10="","",'Rekapitulace stavby'!AN10)</f>
        <v/>
      </c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9" t="str">
        <f>IF('Rekapitulace stavby'!E11="","",'Rekapitulace stavby'!E11)</f>
        <v xml:space="preserve"> </v>
      </c>
      <c r="F17" s="31"/>
      <c r="G17" s="31"/>
      <c r="H17" s="31"/>
      <c r="I17" s="118" t="s">
        <v>26</v>
      </c>
      <c r="J17" s="109" t="str">
        <f>IF('Rekapitulace stavby'!AN11="","",'Rekapitulace stavby'!AN11)</f>
        <v/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8" t="s">
        <v>27</v>
      </c>
      <c r="E19" s="31"/>
      <c r="F19" s="31"/>
      <c r="G19" s="31"/>
      <c r="H19" s="31"/>
      <c r="I19" s="118" t="s">
        <v>25</v>
      </c>
      <c r="J19" s="27" t="str">
        <f>'Rekapitulace stavby'!AN13</f>
        <v>Vyplň údaj</v>
      </c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8" t="str">
        <f>'Rekapitulace stavby'!E14</f>
        <v>Vyplň údaj</v>
      </c>
      <c r="F20" s="279"/>
      <c r="G20" s="279"/>
      <c r="H20" s="279"/>
      <c r="I20" s="118" t="s">
        <v>26</v>
      </c>
      <c r="J20" s="27" t="str">
        <f>'Rekapitulace stavby'!AN14</f>
        <v>Vyplň údaj</v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8" t="s">
        <v>29</v>
      </c>
      <c r="E22" s="31"/>
      <c r="F22" s="31"/>
      <c r="G22" s="31"/>
      <c r="H22" s="31"/>
      <c r="I22" s="118" t="s">
        <v>25</v>
      </c>
      <c r="J22" s="109" t="str">
        <f>IF('Rekapitulace stavby'!AN16="","",'Rekapitulace stavby'!AN16)</f>
        <v/>
      </c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9" t="str">
        <f>IF('Rekapitulace stavby'!E17="","",'Rekapitulace stavby'!E17)</f>
        <v xml:space="preserve"> </v>
      </c>
      <c r="F23" s="31"/>
      <c r="G23" s="31"/>
      <c r="H23" s="31"/>
      <c r="I23" s="118" t="s">
        <v>26</v>
      </c>
      <c r="J23" s="109" t="str">
        <f>IF('Rekapitulace stavby'!AN17="","",'Rekapitulace stavby'!AN17)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8" t="s">
        <v>30</v>
      </c>
      <c r="E25" s="31"/>
      <c r="F25" s="31"/>
      <c r="G25" s="31"/>
      <c r="H25" s="31"/>
      <c r="I25" s="118" t="s">
        <v>25</v>
      </c>
      <c r="J25" s="109" t="str">
        <f>IF('Rekapitulace stavby'!AN19="","",'Rekapitulace stavby'!AN19)</f>
        <v/>
      </c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9" t="str">
        <f>IF('Rekapitulace stavby'!E20="","",'Rekapitulace stavby'!E20)</f>
        <v xml:space="preserve"> </v>
      </c>
      <c r="F26" s="31"/>
      <c r="G26" s="31"/>
      <c r="H26" s="31"/>
      <c r="I26" s="118" t="s">
        <v>26</v>
      </c>
      <c r="J26" s="109" t="str">
        <f>IF('Rekapitulace stavby'!AN20="","",'Rekapitulace stavby'!AN20)</f>
        <v/>
      </c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8" t="s">
        <v>31</v>
      </c>
      <c r="E28" s="31"/>
      <c r="F28" s="31"/>
      <c r="G28" s="31"/>
      <c r="H28" s="31"/>
      <c r="I28" s="31"/>
      <c r="J28" s="31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0"/>
      <c r="B29" s="121"/>
      <c r="C29" s="120"/>
      <c r="D29" s="120"/>
      <c r="E29" s="280" t="s">
        <v>1</v>
      </c>
      <c r="F29" s="280"/>
      <c r="G29" s="280"/>
      <c r="H29" s="280"/>
      <c r="I29" s="120"/>
      <c r="J29" s="120"/>
      <c r="K29" s="120"/>
      <c r="L29" s="120"/>
      <c r="M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3"/>
      <c r="E31" s="123"/>
      <c r="F31" s="123"/>
      <c r="G31" s="123"/>
      <c r="H31" s="123"/>
      <c r="I31" s="123"/>
      <c r="J31" s="123"/>
      <c r="K31" s="123"/>
      <c r="L31" s="123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2.75">
      <c r="A32" s="31"/>
      <c r="B32" s="36"/>
      <c r="C32" s="31"/>
      <c r="D32" s="31"/>
      <c r="E32" s="118" t="s">
        <v>136</v>
      </c>
      <c r="F32" s="31"/>
      <c r="G32" s="31"/>
      <c r="H32" s="31"/>
      <c r="I32" s="31"/>
      <c r="J32" s="31"/>
      <c r="K32" s="124">
        <f>I98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2.75">
      <c r="A33" s="31"/>
      <c r="B33" s="36"/>
      <c r="C33" s="31"/>
      <c r="D33" s="31"/>
      <c r="E33" s="118" t="s">
        <v>137</v>
      </c>
      <c r="F33" s="31"/>
      <c r="G33" s="31"/>
      <c r="H33" s="31"/>
      <c r="I33" s="31"/>
      <c r="J33" s="31"/>
      <c r="K33" s="124">
        <f>J98</f>
        <v>0</v>
      </c>
      <c r="L33" s="3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5" t="s">
        <v>32</v>
      </c>
      <c r="E34" s="31"/>
      <c r="F34" s="31"/>
      <c r="G34" s="31"/>
      <c r="H34" s="31"/>
      <c r="I34" s="31"/>
      <c r="J34" s="31"/>
      <c r="K34" s="126">
        <f>ROUND(K127, 2)</f>
        <v>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3"/>
      <c r="E35" s="123"/>
      <c r="F35" s="123"/>
      <c r="G35" s="123"/>
      <c r="H35" s="123"/>
      <c r="I35" s="123"/>
      <c r="J35" s="123"/>
      <c r="K35" s="123"/>
      <c r="L35" s="123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27" t="s">
        <v>34</v>
      </c>
      <c r="G36" s="31"/>
      <c r="H36" s="31"/>
      <c r="I36" s="127" t="s">
        <v>33</v>
      </c>
      <c r="J36" s="31"/>
      <c r="K36" s="127" t="s">
        <v>35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28" t="s">
        <v>36</v>
      </c>
      <c r="E37" s="118" t="s">
        <v>37</v>
      </c>
      <c r="F37" s="124">
        <f>ROUND((SUM(BE127:BE165)),  2)</f>
        <v>0</v>
      </c>
      <c r="G37" s="31"/>
      <c r="H37" s="31"/>
      <c r="I37" s="129">
        <v>0.21</v>
      </c>
      <c r="J37" s="31"/>
      <c r="K37" s="124">
        <f>ROUND(((SUM(BE127:BE165))*I37),  2)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8" t="s">
        <v>38</v>
      </c>
      <c r="F38" s="124">
        <f>ROUND((SUM(BF127:BF165)),  2)</f>
        <v>0</v>
      </c>
      <c r="G38" s="31"/>
      <c r="H38" s="31"/>
      <c r="I38" s="129">
        <v>0.15</v>
      </c>
      <c r="J38" s="31"/>
      <c r="K38" s="124">
        <f>ROUND(((SUM(BF127:BF165))*I38),  2)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39</v>
      </c>
      <c r="F39" s="124">
        <f>ROUND((SUM(BG127:BG165)),  2)</f>
        <v>0</v>
      </c>
      <c r="G39" s="31"/>
      <c r="H39" s="31"/>
      <c r="I39" s="129">
        <v>0.21</v>
      </c>
      <c r="J39" s="31"/>
      <c r="K39" s="124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8" t="s">
        <v>40</v>
      </c>
      <c r="F40" s="124">
        <f>ROUND((SUM(BH127:BH165)),  2)</f>
        <v>0</v>
      </c>
      <c r="G40" s="31"/>
      <c r="H40" s="31"/>
      <c r="I40" s="129">
        <v>0.15</v>
      </c>
      <c r="J40" s="31"/>
      <c r="K40" s="124">
        <f>0</f>
        <v>0</v>
      </c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8" t="s">
        <v>41</v>
      </c>
      <c r="F41" s="124">
        <f>ROUND((SUM(BI127:BI165)),  2)</f>
        <v>0</v>
      </c>
      <c r="G41" s="31"/>
      <c r="H41" s="31"/>
      <c r="I41" s="129">
        <v>0</v>
      </c>
      <c r="J41" s="31"/>
      <c r="K41" s="124">
        <f>0</f>
        <v>0</v>
      </c>
      <c r="L41" s="31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0"/>
      <c r="D43" s="131" t="s">
        <v>42</v>
      </c>
      <c r="E43" s="132"/>
      <c r="F43" s="132"/>
      <c r="G43" s="133" t="s">
        <v>43</v>
      </c>
      <c r="H43" s="134" t="s">
        <v>44</v>
      </c>
      <c r="I43" s="132"/>
      <c r="J43" s="132"/>
      <c r="K43" s="135">
        <f>SUM(K34:K41)</f>
        <v>0</v>
      </c>
      <c r="L43" s="136"/>
      <c r="M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8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138"/>
      <c r="M50" s="48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1"/>
      <c r="B61" s="36"/>
      <c r="C61" s="31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140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1"/>
      <c r="B65" s="36"/>
      <c r="C65" s="31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143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1"/>
      <c r="B76" s="36"/>
      <c r="C76" s="31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140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138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17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3.25" customHeight="1">
      <c r="A85" s="31"/>
      <c r="B85" s="32"/>
      <c r="C85" s="33"/>
      <c r="D85" s="33"/>
      <c r="E85" s="281" t="str">
        <f>E7</f>
        <v>Oprava PZS na trati Staré Město u UH - Vlárský průsmyk a Kojetín - Valašské Meziříčí</v>
      </c>
      <c r="F85" s="282"/>
      <c r="G85" s="282"/>
      <c r="H85" s="282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132</v>
      </c>
      <c r="D86" s="19"/>
      <c r="E86" s="19"/>
      <c r="F86" s="19"/>
      <c r="G86" s="19"/>
      <c r="H86" s="19"/>
      <c r="I86" s="19"/>
      <c r="J86" s="19"/>
      <c r="K86" s="19"/>
      <c r="L86" s="19"/>
      <c r="M86" s="17"/>
    </row>
    <row r="87" spans="1:31" s="2" customFormat="1" ht="16.5" customHeight="1">
      <c r="A87" s="31"/>
      <c r="B87" s="32"/>
      <c r="C87" s="33"/>
      <c r="D87" s="33"/>
      <c r="E87" s="281" t="s">
        <v>1096</v>
      </c>
      <c r="F87" s="283"/>
      <c r="G87" s="283"/>
      <c r="H87" s="283"/>
      <c r="I87" s="33"/>
      <c r="J87" s="33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134</v>
      </c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34" t="str">
        <f>E11</f>
        <v>PS 04.2 - Zemní práce - ÚRS</v>
      </c>
      <c r="F89" s="283"/>
      <c r="G89" s="283"/>
      <c r="H89" s="283"/>
      <c r="I89" s="33"/>
      <c r="J89" s="33"/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21</v>
      </c>
      <c r="D91" s="33"/>
      <c r="E91" s="33"/>
      <c r="F91" s="24" t="str">
        <f>F14</f>
        <v xml:space="preserve"> </v>
      </c>
      <c r="G91" s="33"/>
      <c r="H91" s="33"/>
      <c r="I91" s="26" t="s">
        <v>23</v>
      </c>
      <c r="J91" s="63">
        <f>IF(J14="","",J14)</f>
        <v>0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3"/>
      <c r="E93" s="33"/>
      <c r="F93" s="24" t="str">
        <f>E17</f>
        <v xml:space="preserve"> </v>
      </c>
      <c r="G93" s="33"/>
      <c r="H93" s="33"/>
      <c r="I93" s="26" t="s">
        <v>29</v>
      </c>
      <c r="J93" s="29" t="str">
        <f>E23</f>
        <v xml:space="preserve"> </v>
      </c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30</v>
      </c>
      <c r="J94" s="29" t="str">
        <f>E26</f>
        <v xml:space="preserve"> </v>
      </c>
      <c r="K94" s="33"/>
      <c r="L94" s="33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8" t="s">
        <v>139</v>
      </c>
      <c r="D96" s="149"/>
      <c r="E96" s="149"/>
      <c r="F96" s="149"/>
      <c r="G96" s="149"/>
      <c r="H96" s="149"/>
      <c r="I96" s="150" t="s">
        <v>140</v>
      </c>
      <c r="J96" s="150" t="s">
        <v>141</v>
      </c>
      <c r="K96" s="150" t="s">
        <v>142</v>
      </c>
      <c r="L96" s="149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1" t="s">
        <v>143</v>
      </c>
      <c r="D98" s="33"/>
      <c r="E98" s="33"/>
      <c r="F98" s="33"/>
      <c r="G98" s="33"/>
      <c r="H98" s="33"/>
      <c r="I98" s="81">
        <f>Q127</f>
        <v>0</v>
      </c>
      <c r="J98" s="81">
        <f>R127</f>
        <v>0</v>
      </c>
      <c r="K98" s="81">
        <f>K127</f>
        <v>0</v>
      </c>
      <c r="L98" s="33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144</v>
      </c>
    </row>
    <row r="99" spans="1:47" s="9" customFormat="1" ht="24.95" customHeight="1">
      <c r="B99" s="152"/>
      <c r="C99" s="153"/>
      <c r="D99" s="154" t="s">
        <v>145</v>
      </c>
      <c r="E99" s="155"/>
      <c r="F99" s="155"/>
      <c r="G99" s="155"/>
      <c r="H99" s="155"/>
      <c r="I99" s="156">
        <f>Q138</f>
        <v>0</v>
      </c>
      <c r="J99" s="156">
        <f>R138</f>
        <v>0</v>
      </c>
      <c r="K99" s="156">
        <f>K138</f>
        <v>0</v>
      </c>
      <c r="L99" s="153"/>
      <c r="M99" s="157"/>
    </row>
    <row r="100" spans="1:47" s="10" customFormat="1" ht="19.899999999999999" customHeight="1">
      <c r="B100" s="158"/>
      <c r="C100" s="103"/>
      <c r="D100" s="159" t="s">
        <v>146</v>
      </c>
      <c r="E100" s="160"/>
      <c r="F100" s="160"/>
      <c r="G100" s="160"/>
      <c r="H100" s="160"/>
      <c r="I100" s="161">
        <f>Q139</f>
        <v>0</v>
      </c>
      <c r="J100" s="161">
        <f>R139</f>
        <v>0</v>
      </c>
      <c r="K100" s="161">
        <f>K139</f>
        <v>0</v>
      </c>
      <c r="L100" s="103"/>
      <c r="M100" s="162"/>
    </row>
    <row r="101" spans="1:47" s="10" customFormat="1" ht="19.899999999999999" customHeight="1">
      <c r="B101" s="158"/>
      <c r="C101" s="103"/>
      <c r="D101" s="159" t="s">
        <v>527</v>
      </c>
      <c r="E101" s="160"/>
      <c r="F101" s="160"/>
      <c r="G101" s="160"/>
      <c r="H101" s="160"/>
      <c r="I101" s="161">
        <f>Q146</f>
        <v>0</v>
      </c>
      <c r="J101" s="161">
        <f>R146</f>
        <v>0</v>
      </c>
      <c r="K101" s="161">
        <f>K146</f>
        <v>0</v>
      </c>
      <c r="L101" s="103"/>
      <c r="M101" s="162"/>
    </row>
    <row r="102" spans="1:47" s="10" customFormat="1" ht="19.899999999999999" customHeight="1">
      <c r="B102" s="158"/>
      <c r="C102" s="103"/>
      <c r="D102" s="159" t="s">
        <v>528</v>
      </c>
      <c r="E102" s="160"/>
      <c r="F102" s="160"/>
      <c r="G102" s="160"/>
      <c r="H102" s="160"/>
      <c r="I102" s="161">
        <f>Q153</f>
        <v>0</v>
      </c>
      <c r="J102" s="161">
        <f>R153</f>
        <v>0</v>
      </c>
      <c r="K102" s="161">
        <f>K153</f>
        <v>0</v>
      </c>
      <c r="L102" s="103"/>
      <c r="M102" s="162"/>
    </row>
    <row r="103" spans="1:47" s="10" customFormat="1" ht="19.899999999999999" customHeight="1">
      <c r="B103" s="158"/>
      <c r="C103" s="103"/>
      <c r="D103" s="159" t="s">
        <v>529</v>
      </c>
      <c r="E103" s="160"/>
      <c r="F103" s="160"/>
      <c r="G103" s="160"/>
      <c r="H103" s="160"/>
      <c r="I103" s="161">
        <f>Q157</f>
        <v>0</v>
      </c>
      <c r="J103" s="161">
        <f>R157</f>
        <v>0</v>
      </c>
      <c r="K103" s="161">
        <f>K157</f>
        <v>0</v>
      </c>
      <c r="L103" s="103"/>
      <c r="M103" s="162"/>
    </row>
    <row r="104" spans="1:47" s="9" customFormat="1" ht="24.95" customHeight="1">
      <c r="B104" s="152"/>
      <c r="C104" s="153"/>
      <c r="D104" s="154" t="s">
        <v>530</v>
      </c>
      <c r="E104" s="155"/>
      <c r="F104" s="155"/>
      <c r="G104" s="155"/>
      <c r="H104" s="155"/>
      <c r="I104" s="156">
        <f>Q161</f>
        <v>0</v>
      </c>
      <c r="J104" s="156">
        <f>R161</f>
        <v>0</v>
      </c>
      <c r="K104" s="156">
        <f>K161</f>
        <v>0</v>
      </c>
      <c r="L104" s="153"/>
      <c r="M104" s="157"/>
    </row>
    <row r="105" spans="1:47" s="10" customFormat="1" ht="19.899999999999999" customHeight="1">
      <c r="B105" s="158"/>
      <c r="C105" s="103"/>
      <c r="D105" s="159" t="s">
        <v>531</v>
      </c>
      <c r="E105" s="160"/>
      <c r="F105" s="160"/>
      <c r="G105" s="160"/>
      <c r="H105" s="160"/>
      <c r="I105" s="161">
        <f>Q162</f>
        <v>0</v>
      </c>
      <c r="J105" s="161">
        <f>R162</f>
        <v>0</v>
      </c>
      <c r="K105" s="161">
        <f>K162</f>
        <v>0</v>
      </c>
      <c r="L105" s="103"/>
      <c r="M105" s="162"/>
    </row>
    <row r="106" spans="1:47" s="2" customFormat="1" ht="21.7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11" spans="1:47" s="2" customFormat="1" ht="6.95" customHeight="1">
      <c r="A111" s="31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24.95" customHeight="1">
      <c r="A112" s="31"/>
      <c r="B112" s="32"/>
      <c r="C112" s="20" t="s">
        <v>148</v>
      </c>
      <c r="D112" s="33"/>
      <c r="E112" s="33"/>
      <c r="F112" s="33"/>
      <c r="G112" s="33"/>
      <c r="H112" s="33"/>
      <c r="I112" s="33"/>
      <c r="J112" s="33"/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17</v>
      </c>
      <c r="D114" s="33"/>
      <c r="E114" s="33"/>
      <c r="F114" s="33"/>
      <c r="G114" s="33"/>
      <c r="H114" s="33"/>
      <c r="I114" s="33"/>
      <c r="J114" s="33"/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23.25" customHeight="1">
      <c r="A115" s="31"/>
      <c r="B115" s="32"/>
      <c r="C115" s="33"/>
      <c r="D115" s="33"/>
      <c r="E115" s="281" t="str">
        <f>E7</f>
        <v>Oprava PZS na trati Staré Město u UH - Vlárský průsmyk a Kojetín - Valašské Meziříčí</v>
      </c>
      <c r="F115" s="282"/>
      <c r="G115" s="282"/>
      <c r="H115" s="282"/>
      <c r="I115" s="33"/>
      <c r="J115" s="33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" customFormat="1" ht="12" customHeight="1">
      <c r="B116" s="18"/>
      <c r="C116" s="26" t="s">
        <v>132</v>
      </c>
      <c r="D116" s="19"/>
      <c r="E116" s="19"/>
      <c r="F116" s="19"/>
      <c r="G116" s="19"/>
      <c r="H116" s="19"/>
      <c r="I116" s="19"/>
      <c r="J116" s="19"/>
      <c r="K116" s="19"/>
      <c r="L116" s="19"/>
      <c r="M116" s="17"/>
    </row>
    <row r="117" spans="1:65" s="2" customFormat="1" ht="16.5" customHeight="1">
      <c r="A117" s="31"/>
      <c r="B117" s="32"/>
      <c r="C117" s="33"/>
      <c r="D117" s="33"/>
      <c r="E117" s="281" t="s">
        <v>1096</v>
      </c>
      <c r="F117" s="283"/>
      <c r="G117" s="283"/>
      <c r="H117" s="283"/>
      <c r="I117" s="33"/>
      <c r="J117" s="33"/>
      <c r="K117" s="33"/>
      <c r="L117" s="33"/>
      <c r="M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134</v>
      </c>
      <c r="D118" s="33"/>
      <c r="E118" s="33"/>
      <c r="F118" s="33"/>
      <c r="G118" s="33"/>
      <c r="H118" s="33"/>
      <c r="I118" s="33"/>
      <c r="J118" s="33"/>
      <c r="K118" s="33"/>
      <c r="L118" s="33"/>
      <c r="M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6.5" customHeight="1">
      <c r="A119" s="31"/>
      <c r="B119" s="32"/>
      <c r="C119" s="33"/>
      <c r="D119" s="33"/>
      <c r="E119" s="234" t="str">
        <f>E11</f>
        <v>PS 04.2 - Zemní práce - ÚRS</v>
      </c>
      <c r="F119" s="283"/>
      <c r="G119" s="283"/>
      <c r="H119" s="283"/>
      <c r="I119" s="33"/>
      <c r="J119" s="33"/>
      <c r="K119" s="33"/>
      <c r="L119" s="33"/>
      <c r="M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2" customHeight="1">
      <c r="A121" s="31"/>
      <c r="B121" s="32"/>
      <c r="C121" s="26" t="s">
        <v>21</v>
      </c>
      <c r="D121" s="33"/>
      <c r="E121" s="33"/>
      <c r="F121" s="24" t="str">
        <f>F14</f>
        <v xml:space="preserve"> </v>
      </c>
      <c r="G121" s="33"/>
      <c r="H121" s="33"/>
      <c r="I121" s="26" t="s">
        <v>23</v>
      </c>
      <c r="J121" s="63">
        <f>IF(J14="","",J14)</f>
        <v>0</v>
      </c>
      <c r="K121" s="33"/>
      <c r="L121" s="33"/>
      <c r="M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6.9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5.2" customHeight="1">
      <c r="A123" s="31"/>
      <c r="B123" s="32"/>
      <c r="C123" s="26" t="s">
        <v>24</v>
      </c>
      <c r="D123" s="33"/>
      <c r="E123" s="33"/>
      <c r="F123" s="24" t="str">
        <f>E17</f>
        <v xml:space="preserve"> </v>
      </c>
      <c r="G123" s="33"/>
      <c r="H123" s="33"/>
      <c r="I123" s="26" t="s">
        <v>29</v>
      </c>
      <c r="J123" s="29" t="str">
        <f>E23</f>
        <v xml:space="preserve"> </v>
      </c>
      <c r="K123" s="33"/>
      <c r="L123" s="33"/>
      <c r="M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2" customFormat="1" ht="15.2" customHeight="1">
      <c r="A124" s="31"/>
      <c r="B124" s="32"/>
      <c r="C124" s="26" t="s">
        <v>27</v>
      </c>
      <c r="D124" s="33"/>
      <c r="E124" s="33"/>
      <c r="F124" s="24" t="str">
        <f>IF(E20="","",E20)</f>
        <v>Vyplň údaj</v>
      </c>
      <c r="G124" s="33"/>
      <c r="H124" s="33"/>
      <c r="I124" s="26" t="s">
        <v>30</v>
      </c>
      <c r="J124" s="29" t="str">
        <f>E26</f>
        <v xml:space="preserve"> </v>
      </c>
      <c r="K124" s="33"/>
      <c r="L124" s="33"/>
      <c r="M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5" s="2" customFormat="1" ht="10.35" customHeight="1">
      <c r="A125" s="31"/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5" s="11" customFormat="1" ht="29.25" customHeight="1">
      <c r="A126" s="163"/>
      <c r="B126" s="164"/>
      <c r="C126" s="165" t="s">
        <v>149</v>
      </c>
      <c r="D126" s="166" t="s">
        <v>57</v>
      </c>
      <c r="E126" s="166" t="s">
        <v>53</v>
      </c>
      <c r="F126" s="166" t="s">
        <v>54</v>
      </c>
      <c r="G126" s="166" t="s">
        <v>150</v>
      </c>
      <c r="H126" s="166" t="s">
        <v>151</v>
      </c>
      <c r="I126" s="166" t="s">
        <v>152</v>
      </c>
      <c r="J126" s="166" t="s">
        <v>153</v>
      </c>
      <c r="K126" s="167" t="s">
        <v>142</v>
      </c>
      <c r="L126" s="168" t="s">
        <v>154</v>
      </c>
      <c r="M126" s="169"/>
      <c r="N126" s="72" t="s">
        <v>1</v>
      </c>
      <c r="O126" s="73" t="s">
        <v>36</v>
      </c>
      <c r="P126" s="73" t="s">
        <v>155</v>
      </c>
      <c r="Q126" s="73" t="s">
        <v>156</v>
      </c>
      <c r="R126" s="73" t="s">
        <v>157</v>
      </c>
      <c r="S126" s="73" t="s">
        <v>158</v>
      </c>
      <c r="T126" s="73" t="s">
        <v>159</v>
      </c>
      <c r="U126" s="73" t="s">
        <v>160</v>
      </c>
      <c r="V126" s="73" t="s">
        <v>161</v>
      </c>
      <c r="W126" s="73" t="s">
        <v>162</v>
      </c>
      <c r="X126" s="74" t="s">
        <v>163</v>
      </c>
      <c r="Y126" s="163"/>
      <c r="Z126" s="163"/>
      <c r="AA126" s="163"/>
      <c r="AB126" s="163"/>
      <c r="AC126" s="163"/>
      <c r="AD126" s="163"/>
      <c r="AE126" s="163"/>
    </row>
    <row r="127" spans="1:65" s="2" customFormat="1" ht="22.9" customHeight="1">
      <c r="A127" s="31"/>
      <c r="B127" s="32"/>
      <c r="C127" s="79" t="s">
        <v>164</v>
      </c>
      <c r="D127" s="33"/>
      <c r="E127" s="33"/>
      <c r="F127" s="33"/>
      <c r="G127" s="33"/>
      <c r="H127" s="33"/>
      <c r="I127" s="33"/>
      <c r="J127" s="33"/>
      <c r="K127" s="170">
        <f>BK127</f>
        <v>0</v>
      </c>
      <c r="L127" s="33"/>
      <c r="M127" s="36"/>
      <c r="N127" s="75"/>
      <c r="O127" s="171"/>
      <c r="P127" s="76"/>
      <c r="Q127" s="172">
        <f>Q128+SUM(Q129:Q138)+Q161</f>
        <v>0</v>
      </c>
      <c r="R127" s="172">
        <f>R128+SUM(R129:R138)+R161</f>
        <v>0</v>
      </c>
      <c r="S127" s="76"/>
      <c r="T127" s="173">
        <f>T128+SUM(T129:T138)+T161</f>
        <v>0</v>
      </c>
      <c r="U127" s="76"/>
      <c r="V127" s="173">
        <f>V128+SUM(V129:V138)+V161</f>
        <v>20.4602018</v>
      </c>
      <c r="W127" s="76"/>
      <c r="X127" s="174">
        <f>X128+SUM(X129:X138)+X161</f>
        <v>0</v>
      </c>
      <c r="Y127" s="31"/>
      <c r="Z127" s="31"/>
      <c r="AA127" s="31"/>
      <c r="AB127" s="31"/>
      <c r="AC127" s="31"/>
      <c r="AD127" s="31"/>
      <c r="AE127" s="31"/>
      <c r="AT127" s="14" t="s">
        <v>73</v>
      </c>
      <c r="AU127" s="14" t="s">
        <v>144</v>
      </c>
      <c r="BK127" s="175">
        <f>BK128+SUM(BK129:BK138)+BK161</f>
        <v>0</v>
      </c>
    </row>
    <row r="128" spans="1:65" s="2" customFormat="1" ht="14.45" customHeight="1">
      <c r="A128" s="31"/>
      <c r="B128" s="32"/>
      <c r="C128" s="213" t="s">
        <v>81</v>
      </c>
      <c r="D128" s="213" t="s">
        <v>199</v>
      </c>
      <c r="E128" s="214" t="s">
        <v>532</v>
      </c>
      <c r="F128" s="215" t="s">
        <v>533</v>
      </c>
      <c r="G128" s="216" t="s">
        <v>534</v>
      </c>
      <c r="H128" s="217">
        <v>1.92</v>
      </c>
      <c r="I128" s="218"/>
      <c r="J128" s="219"/>
      <c r="K128" s="220">
        <f>ROUND(P128*H128,2)</f>
        <v>0</v>
      </c>
      <c r="L128" s="219"/>
      <c r="M128" s="221"/>
      <c r="N128" s="222" t="s">
        <v>1</v>
      </c>
      <c r="O128" s="202" t="s">
        <v>37</v>
      </c>
      <c r="P128" s="203">
        <f>I128+J128</f>
        <v>0</v>
      </c>
      <c r="Q128" s="203">
        <f>ROUND(I128*H128,2)</f>
        <v>0</v>
      </c>
      <c r="R128" s="203">
        <f>ROUND(J128*H128,2)</f>
        <v>0</v>
      </c>
      <c r="S128" s="68"/>
      <c r="T128" s="204">
        <f>S128*H128</f>
        <v>0</v>
      </c>
      <c r="U128" s="204">
        <v>2.4289999999999998</v>
      </c>
      <c r="V128" s="204">
        <f>U128*H128</f>
        <v>4.6636799999999994</v>
      </c>
      <c r="W128" s="204">
        <v>0</v>
      </c>
      <c r="X128" s="205">
        <f>W128*H128</f>
        <v>0</v>
      </c>
      <c r="Y128" s="31"/>
      <c r="Z128" s="31"/>
      <c r="AA128" s="31"/>
      <c r="AB128" s="31"/>
      <c r="AC128" s="31"/>
      <c r="AD128" s="31"/>
      <c r="AE128" s="31"/>
      <c r="AR128" s="206" t="s">
        <v>83</v>
      </c>
      <c r="AT128" s="206" t="s">
        <v>199</v>
      </c>
      <c r="AU128" s="206" t="s">
        <v>74</v>
      </c>
      <c r="AY128" s="14" t="s">
        <v>167</v>
      </c>
      <c r="BE128" s="207">
        <f>IF(O128="základní",K128,0)</f>
        <v>0</v>
      </c>
      <c r="BF128" s="207">
        <f>IF(O128="snížená",K128,0)</f>
        <v>0</v>
      </c>
      <c r="BG128" s="207">
        <f>IF(O128="zákl. přenesená",K128,0)</f>
        <v>0</v>
      </c>
      <c r="BH128" s="207">
        <f>IF(O128="sníž. přenesená",K128,0)</f>
        <v>0</v>
      </c>
      <c r="BI128" s="207">
        <f>IF(O128="nulová",K128,0)</f>
        <v>0</v>
      </c>
      <c r="BJ128" s="14" t="s">
        <v>81</v>
      </c>
      <c r="BK128" s="207">
        <f>ROUND(P128*H128,2)</f>
        <v>0</v>
      </c>
      <c r="BL128" s="14" t="s">
        <v>81</v>
      </c>
      <c r="BM128" s="206" t="s">
        <v>1172</v>
      </c>
    </row>
    <row r="129" spans="1:65" s="2" customFormat="1" ht="11.25">
      <c r="A129" s="31"/>
      <c r="B129" s="32"/>
      <c r="C129" s="33"/>
      <c r="D129" s="208" t="s">
        <v>174</v>
      </c>
      <c r="E129" s="33"/>
      <c r="F129" s="209" t="s">
        <v>533</v>
      </c>
      <c r="G129" s="33"/>
      <c r="H129" s="33"/>
      <c r="I129" s="210"/>
      <c r="J129" s="210"/>
      <c r="K129" s="33"/>
      <c r="L129" s="33"/>
      <c r="M129" s="36"/>
      <c r="N129" s="211"/>
      <c r="O129" s="212"/>
      <c r="P129" s="68"/>
      <c r="Q129" s="68"/>
      <c r="R129" s="68"/>
      <c r="S129" s="68"/>
      <c r="T129" s="68"/>
      <c r="U129" s="68"/>
      <c r="V129" s="68"/>
      <c r="W129" s="68"/>
      <c r="X129" s="69"/>
      <c r="Y129" s="31"/>
      <c r="Z129" s="31"/>
      <c r="AA129" s="31"/>
      <c r="AB129" s="31"/>
      <c r="AC129" s="31"/>
      <c r="AD129" s="31"/>
      <c r="AE129" s="31"/>
      <c r="AT129" s="14" t="s">
        <v>174</v>
      </c>
      <c r="AU129" s="14" t="s">
        <v>74</v>
      </c>
    </row>
    <row r="130" spans="1:65" s="2" customFormat="1" ht="14.45" customHeight="1">
      <c r="A130" s="31"/>
      <c r="B130" s="32"/>
      <c r="C130" s="213" t="s">
        <v>83</v>
      </c>
      <c r="D130" s="213" t="s">
        <v>199</v>
      </c>
      <c r="E130" s="214" t="s">
        <v>536</v>
      </c>
      <c r="F130" s="215" t="s">
        <v>537</v>
      </c>
      <c r="G130" s="216" t="s">
        <v>538</v>
      </c>
      <c r="H130" s="217">
        <v>12</v>
      </c>
      <c r="I130" s="218"/>
      <c r="J130" s="219"/>
      <c r="K130" s="220">
        <f>ROUND(P130*H130,2)</f>
        <v>0</v>
      </c>
      <c r="L130" s="219"/>
      <c r="M130" s="221"/>
      <c r="N130" s="222" t="s">
        <v>1</v>
      </c>
      <c r="O130" s="202" t="s">
        <v>37</v>
      </c>
      <c r="P130" s="203">
        <f>I130+J130</f>
        <v>0</v>
      </c>
      <c r="Q130" s="203">
        <f>ROUND(I130*H130,2)</f>
        <v>0</v>
      </c>
      <c r="R130" s="203">
        <f>ROUND(J130*H130,2)</f>
        <v>0</v>
      </c>
      <c r="S130" s="68"/>
      <c r="T130" s="204">
        <f>S130*H130</f>
        <v>0</v>
      </c>
      <c r="U130" s="204">
        <v>3.5999999999999997E-2</v>
      </c>
      <c r="V130" s="204">
        <f>U130*H130</f>
        <v>0.43199999999999994</v>
      </c>
      <c r="W130" s="204">
        <v>0</v>
      </c>
      <c r="X130" s="205">
        <f>W130*H130</f>
        <v>0</v>
      </c>
      <c r="Y130" s="31"/>
      <c r="Z130" s="31"/>
      <c r="AA130" s="31"/>
      <c r="AB130" s="31"/>
      <c r="AC130" s="31"/>
      <c r="AD130" s="31"/>
      <c r="AE130" s="31"/>
      <c r="AR130" s="206" t="s">
        <v>83</v>
      </c>
      <c r="AT130" s="206" t="s">
        <v>199</v>
      </c>
      <c r="AU130" s="206" t="s">
        <v>74</v>
      </c>
      <c r="AY130" s="14" t="s">
        <v>167</v>
      </c>
      <c r="BE130" s="207">
        <f>IF(O130="základní",K130,0)</f>
        <v>0</v>
      </c>
      <c r="BF130" s="207">
        <f>IF(O130="snížená",K130,0)</f>
        <v>0</v>
      </c>
      <c r="BG130" s="207">
        <f>IF(O130="zákl. přenesená",K130,0)</f>
        <v>0</v>
      </c>
      <c r="BH130" s="207">
        <f>IF(O130="sníž. přenesená",K130,0)</f>
        <v>0</v>
      </c>
      <c r="BI130" s="207">
        <f>IF(O130="nulová",K130,0)</f>
        <v>0</v>
      </c>
      <c r="BJ130" s="14" t="s">
        <v>81</v>
      </c>
      <c r="BK130" s="207">
        <f>ROUND(P130*H130,2)</f>
        <v>0</v>
      </c>
      <c r="BL130" s="14" t="s">
        <v>81</v>
      </c>
      <c r="BM130" s="206" t="s">
        <v>1173</v>
      </c>
    </row>
    <row r="131" spans="1:65" s="2" customFormat="1" ht="11.25">
      <c r="A131" s="31"/>
      <c r="B131" s="32"/>
      <c r="C131" s="33"/>
      <c r="D131" s="208" t="s">
        <v>174</v>
      </c>
      <c r="E131" s="33"/>
      <c r="F131" s="209" t="s">
        <v>537</v>
      </c>
      <c r="G131" s="33"/>
      <c r="H131" s="33"/>
      <c r="I131" s="210"/>
      <c r="J131" s="210"/>
      <c r="K131" s="33"/>
      <c r="L131" s="33"/>
      <c r="M131" s="36"/>
      <c r="N131" s="211"/>
      <c r="O131" s="212"/>
      <c r="P131" s="68"/>
      <c r="Q131" s="68"/>
      <c r="R131" s="68"/>
      <c r="S131" s="68"/>
      <c r="T131" s="68"/>
      <c r="U131" s="68"/>
      <c r="V131" s="68"/>
      <c r="W131" s="68"/>
      <c r="X131" s="69"/>
      <c r="Y131" s="31"/>
      <c r="Z131" s="31"/>
      <c r="AA131" s="31"/>
      <c r="AB131" s="31"/>
      <c r="AC131" s="31"/>
      <c r="AD131" s="31"/>
      <c r="AE131" s="31"/>
      <c r="AT131" s="14" t="s">
        <v>174</v>
      </c>
      <c r="AU131" s="14" t="s">
        <v>74</v>
      </c>
    </row>
    <row r="132" spans="1:65" s="2" customFormat="1" ht="14.45" customHeight="1">
      <c r="A132" s="31"/>
      <c r="B132" s="32"/>
      <c r="C132" s="213" t="s">
        <v>178</v>
      </c>
      <c r="D132" s="213" t="s">
        <v>199</v>
      </c>
      <c r="E132" s="214" t="s">
        <v>540</v>
      </c>
      <c r="F132" s="215" t="s">
        <v>541</v>
      </c>
      <c r="G132" s="216" t="s">
        <v>172</v>
      </c>
      <c r="H132" s="217">
        <v>23</v>
      </c>
      <c r="I132" s="218"/>
      <c r="J132" s="219"/>
      <c r="K132" s="220">
        <f>ROUND(P132*H132,2)</f>
        <v>0</v>
      </c>
      <c r="L132" s="219"/>
      <c r="M132" s="221"/>
      <c r="N132" s="222" t="s">
        <v>1</v>
      </c>
      <c r="O132" s="202" t="s">
        <v>37</v>
      </c>
      <c r="P132" s="203">
        <f>I132+J132</f>
        <v>0</v>
      </c>
      <c r="Q132" s="203">
        <f>ROUND(I132*H132,2)</f>
        <v>0</v>
      </c>
      <c r="R132" s="203">
        <f>ROUND(J132*H132,2)</f>
        <v>0</v>
      </c>
      <c r="S132" s="68"/>
      <c r="T132" s="204">
        <f>S132*H132</f>
        <v>0</v>
      </c>
      <c r="U132" s="204">
        <v>2.8000000000000001E-2</v>
      </c>
      <c r="V132" s="204">
        <f>U132*H132</f>
        <v>0.64400000000000002</v>
      </c>
      <c r="W132" s="204">
        <v>0</v>
      </c>
      <c r="X132" s="205">
        <f>W132*H132</f>
        <v>0</v>
      </c>
      <c r="Y132" s="31"/>
      <c r="Z132" s="31"/>
      <c r="AA132" s="31"/>
      <c r="AB132" s="31"/>
      <c r="AC132" s="31"/>
      <c r="AD132" s="31"/>
      <c r="AE132" s="31"/>
      <c r="AR132" s="206" t="s">
        <v>83</v>
      </c>
      <c r="AT132" s="206" t="s">
        <v>199</v>
      </c>
      <c r="AU132" s="206" t="s">
        <v>74</v>
      </c>
      <c r="AY132" s="14" t="s">
        <v>167</v>
      </c>
      <c r="BE132" s="207">
        <f>IF(O132="základní",K132,0)</f>
        <v>0</v>
      </c>
      <c r="BF132" s="207">
        <f>IF(O132="snížená",K132,0)</f>
        <v>0</v>
      </c>
      <c r="BG132" s="207">
        <f>IF(O132="zákl. přenesená",K132,0)</f>
        <v>0</v>
      </c>
      <c r="BH132" s="207">
        <f>IF(O132="sníž. přenesená",K132,0)</f>
        <v>0</v>
      </c>
      <c r="BI132" s="207">
        <f>IF(O132="nulová",K132,0)</f>
        <v>0</v>
      </c>
      <c r="BJ132" s="14" t="s">
        <v>81</v>
      </c>
      <c r="BK132" s="207">
        <f>ROUND(P132*H132,2)</f>
        <v>0</v>
      </c>
      <c r="BL132" s="14" t="s">
        <v>81</v>
      </c>
      <c r="BM132" s="206" t="s">
        <v>1174</v>
      </c>
    </row>
    <row r="133" spans="1:65" s="2" customFormat="1" ht="11.25">
      <c r="A133" s="31"/>
      <c r="B133" s="32"/>
      <c r="C133" s="33"/>
      <c r="D133" s="208" t="s">
        <v>174</v>
      </c>
      <c r="E133" s="33"/>
      <c r="F133" s="209" t="s">
        <v>541</v>
      </c>
      <c r="G133" s="33"/>
      <c r="H133" s="33"/>
      <c r="I133" s="210"/>
      <c r="J133" s="210"/>
      <c r="K133" s="33"/>
      <c r="L133" s="33"/>
      <c r="M133" s="36"/>
      <c r="N133" s="211"/>
      <c r="O133" s="212"/>
      <c r="P133" s="68"/>
      <c r="Q133" s="68"/>
      <c r="R133" s="68"/>
      <c r="S133" s="68"/>
      <c r="T133" s="68"/>
      <c r="U133" s="68"/>
      <c r="V133" s="68"/>
      <c r="W133" s="68"/>
      <c r="X133" s="69"/>
      <c r="Y133" s="31"/>
      <c r="Z133" s="31"/>
      <c r="AA133" s="31"/>
      <c r="AB133" s="31"/>
      <c r="AC133" s="31"/>
      <c r="AD133" s="31"/>
      <c r="AE133" s="31"/>
      <c r="AT133" s="14" t="s">
        <v>174</v>
      </c>
      <c r="AU133" s="14" t="s">
        <v>74</v>
      </c>
    </row>
    <row r="134" spans="1:65" s="2" customFormat="1" ht="14.45" customHeight="1">
      <c r="A134" s="31"/>
      <c r="B134" s="32"/>
      <c r="C134" s="213" t="s">
        <v>182</v>
      </c>
      <c r="D134" s="213" t="s">
        <v>199</v>
      </c>
      <c r="E134" s="214" t="s">
        <v>543</v>
      </c>
      <c r="F134" s="215" t="s">
        <v>544</v>
      </c>
      <c r="G134" s="216" t="s">
        <v>509</v>
      </c>
      <c r="H134" s="217">
        <v>2</v>
      </c>
      <c r="I134" s="218"/>
      <c r="J134" s="219"/>
      <c r="K134" s="220">
        <f>ROUND(P134*H134,2)</f>
        <v>0</v>
      </c>
      <c r="L134" s="219"/>
      <c r="M134" s="221"/>
      <c r="N134" s="222" t="s">
        <v>1</v>
      </c>
      <c r="O134" s="202" t="s">
        <v>37</v>
      </c>
      <c r="P134" s="203">
        <f>I134+J134</f>
        <v>0</v>
      </c>
      <c r="Q134" s="203">
        <f>ROUND(I134*H134,2)</f>
        <v>0</v>
      </c>
      <c r="R134" s="203">
        <f>ROUND(J134*H134,2)</f>
        <v>0</v>
      </c>
      <c r="S134" s="68"/>
      <c r="T134" s="204">
        <f>S134*H134</f>
        <v>0</v>
      </c>
      <c r="U134" s="204">
        <v>1</v>
      </c>
      <c r="V134" s="204">
        <f>U134*H134</f>
        <v>2</v>
      </c>
      <c r="W134" s="204">
        <v>0</v>
      </c>
      <c r="X134" s="205">
        <f>W134*H134</f>
        <v>0</v>
      </c>
      <c r="Y134" s="31"/>
      <c r="Z134" s="31"/>
      <c r="AA134" s="31"/>
      <c r="AB134" s="31"/>
      <c r="AC134" s="31"/>
      <c r="AD134" s="31"/>
      <c r="AE134" s="31"/>
      <c r="AR134" s="206" t="s">
        <v>83</v>
      </c>
      <c r="AT134" s="206" t="s">
        <v>199</v>
      </c>
      <c r="AU134" s="206" t="s">
        <v>74</v>
      </c>
      <c r="AY134" s="14" t="s">
        <v>167</v>
      </c>
      <c r="BE134" s="207">
        <f>IF(O134="základní",K134,0)</f>
        <v>0</v>
      </c>
      <c r="BF134" s="207">
        <f>IF(O134="snížená",K134,0)</f>
        <v>0</v>
      </c>
      <c r="BG134" s="207">
        <f>IF(O134="zákl. přenesená",K134,0)</f>
        <v>0</v>
      </c>
      <c r="BH134" s="207">
        <f>IF(O134="sníž. přenesená",K134,0)</f>
        <v>0</v>
      </c>
      <c r="BI134" s="207">
        <f>IF(O134="nulová",K134,0)</f>
        <v>0</v>
      </c>
      <c r="BJ134" s="14" t="s">
        <v>81</v>
      </c>
      <c r="BK134" s="207">
        <f>ROUND(P134*H134,2)</f>
        <v>0</v>
      </c>
      <c r="BL134" s="14" t="s">
        <v>81</v>
      </c>
      <c r="BM134" s="206" t="s">
        <v>1175</v>
      </c>
    </row>
    <row r="135" spans="1:65" s="2" customFormat="1" ht="11.25">
      <c r="A135" s="31"/>
      <c r="B135" s="32"/>
      <c r="C135" s="33"/>
      <c r="D135" s="208" t="s">
        <v>174</v>
      </c>
      <c r="E135" s="33"/>
      <c r="F135" s="209" t="s">
        <v>544</v>
      </c>
      <c r="G135" s="33"/>
      <c r="H135" s="33"/>
      <c r="I135" s="210"/>
      <c r="J135" s="210"/>
      <c r="K135" s="33"/>
      <c r="L135" s="33"/>
      <c r="M135" s="36"/>
      <c r="N135" s="211"/>
      <c r="O135" s="212"/>
      <c r="P135" s="68"/>
      <c r="Q135" s="68"/>
      <c r="R135" s="68"/>
      <c r="S135" s="68"/>
      <c r="T135" s="68"/>
      <c r="U135" s="68"/>
      <c r="V135" s="68"/>
      <c r="W135" s="68"/>
      <c r="X135" s="69"/>
      <c r="Y135" s="31"/>
      <c r="Z135" s="31"/>
      <c r="AA135" s="31"/>
      <c r="AB135" s="31"/>
      <c r="AC135" s="31"/>
      <c r="AD135" s="31"/>
      <c r="AE135" s="31"/>
      <c r="AT135" s="14" t="s">
        <v>174</v>
      </c>
      <c r="AU135" s="14" t="s">
        <v>74</v>
      </c>
    </row>
    <row r="136" spans="1:65" s="2" customFormat="1" ht="14.45" customHeight="1">
      <c r="A136" s="31"/>
      <c r="B136" s="32"/>
      <c r="C136" s="213" t="s">
        <v>186</v>
      </c>
      <c r="D136" s="213" t="s">
        <v>199</v>
      </c>
      <c r="E136" s="214" t="s">
        <v>546</v>
      </c>
      <c r="F136" s="215" t="s">
        <v>547</v>
      </c>
      <c r="G136" s="216" t="s">
        <v>538</v>
      </c>
      <c r="H136" s="217">
        <v>15</v>
      </c>
      <c r="I136" s="218"/>
      <c r="J136" s="219"/>
      <c r="K136" s="220">
        <f>ROUND(P136*H136,2)</f>
        <v>0</v>
      </c>
      <c r="L136" s="219"/>
      <c r="M136" s="221"/>
      <c r="N136" s="222" t="s">
        <v>1</v>
      </c>
      <c r="O136" s="202" t="s">
        <v>37</v>
      </c>
      <c r="P136" s="203">
        <f>I136+J136</f>
        <v>0</v>
      </c>
      <c r="Q136" s="203">
        <f>ROUND(I136*H136,2)</f>
        <v>0</v>
      </c>
      <c r="R136" s="203">
        <f>ROUND(J136*H136,2)</f>
        <v>0</v>
      </c>
      <c r="S136" s="68"/>
      <c r="T136" s="204">
        <f>S136*H136</f>
        <v>0</v>
      </c>
      <c r="U136" s="204">
        <v>0.108</v>
      </c>
      <c r="V136" s="204">
        <f>U136*H136</f>
        <v>1.6199999999999999</v>
      </c>
      <c r="W136" s="204">
        <v>0</v>
      </c>
      <c r="X136" s="205">
        <f>W136*H136</f>
        <v>0</v>
      </c>
      <c r="Y136" s="31"/>
      <c r="Z136" s="31"/>
      <c r="AA136" s="31"/>
      <c r="AB136" s="31"/>
      <c r="AC136" s="31"/>
      <c r="AD136" s="31"/>
      <c r="AE136" s="31"/>
      <c r="AR136" s="206" t="s">
        <v>83</v>
      </c>
      <c r="AT136" s="206" t="s">
        <v>199</v>
      </c>
      <c r="AU136" s="206" t="s">
        <v>74</v>
      </c>
      <c r="AY136" s="14" t="s">
        <v>167</v>
      </c>
      <c r="BE136" s="207">
        <f>IF(O136="základní",K136,0)</f>
        <v>0</v>
      </c>
      <c r="BF136" s="207">
        <f>IF(O136="snížená",K136,0)</f>
        <v>0</v>
      </c>
      <c r="BG136" s="207">
        <f>IF(O136="zákl. přenesená",K136,0)</f>
        <v>0</v>
      </c>
      <c r="BH136" s="207">
        <f>IF(O136="sníž. přenesená",K136,0)</f>
        <v>0</v>
      </c>
      <c r="BI136" s="207">
        <f>IF(O136="nulová",K136,0)</f>
        <v>0</v>
      </c>
      <c r="BJ136" s="14" t="s">
        <v>81</v>
      </c>
      <c r="BK136" s="207">
        <f>ROUND(P136*H136,2)</f>
        <v>0</v>
      </c>
      <c r="BL136" s="14" t="s">
        <v>81</v>
      </c>
      <c r="BM136" s="206" t="s">
        <v>1176</v>
      </c>
    </row>
    <row r="137" spans="1:65" s="2" customFormat="1" ht="11.25">
      <c r="A137" s="31"/>
      <c r="B137" s="32"/>
      <c r="C137" s="33"/>
      <c r="D137" s="208" t="s">
        <v>174</v>
      </c>
      <c r="E137" s="33"/>
      <c r="F137" s="209" t="s">
        <v>547</v>
      </c>
      <c r="G137" s="33"/>
      <c r="H137" s="33"/>
      <c r="I137" s="210"/>
      <c r="J137" s="210"/>
      <c r="K137" s="33"/>
      <c r="L137" s="33"/>
      <c r="M137" s="36"/>
      <c r="N137" s="211"/>
      <c r="O137" s="212"/>
      <c r="P137" s="68"/>
      <c r="Q137" s="68"/>
      <c r="R137" s="68"/>
      <c r="S137" s="68"/>
      <c r="T137" s="68"/>
      <c r="U137" s="68"/>
      <c r="V137" s="68"/>
      <c r="W137" s="68"/>
      <c r="X137" s="69"/>
      <c r="Y137" s="31"/>
      <c r="Z137" s="31"/>
      <c r="AA137" s="31"/>
      <c r="AB137" s="31"/>
      <c r="AC137" s="31"/>
      <c r="AD137" s="31"/>
      <c r="AE137" s="31"/>
      <c r="AT137" s="14" t="s">
        <v>174</v>
      </c>
      <c r="AU137" s="14" t="s">
        <v>74</v>
      </c>
    </row>
    <row r="138" spans="1:65" s="12" customFormat="1" ht="25.9" customHeight="1">
      <c r="B138" s="176"/>
      <c r="C138" s="177"/>
      <c r="D138" s="178" t="s">
        <v>73</v>
      </c>
      <c r="E138" s="179" t="s">
        <v>165</v>
      </c>
      <c r="F138" s="179" t="s">
        <v>166</v>
      </c>
      <c r="G138" s="177"/>
      <c r="H138" s="177"/>
      <c r="I138" s="180"/>
      <c r="J138" s="180"/>
      <c r="K138" s="181">
        <f>BK138</f>
        <v>0</v>
      </c>
      <c r="L138" s="177"/>
      <c r="M138" s="182"/>
      <c r="N138" s="183"/>
      <c r="O138" s="184"/>
      <c r="P138" s="184"/>
      <c r="Q138" s="185">
        <f>Q139+Q146+Q153+Q157</f>
        <v>0</v>
      </c>
      <c r="R138" s="185">
        <f>R139+R146+R153+R157</f>
        <v>0</v>
      </c>
      <c r="S138" s="184"/>
      <c r="T138" s="186">
        <f>T139+T146+T153+T157</f>
        <v>0</v>
      </c>
      <c r="U138" s="184"/>
      <c r="V138" s="186">
        <f>V139+V146+V153+V157</f>
        <v>11.100521800000001</v>
      </c>
      <c r="W138" s="184"/>
      <c r="X138" s="187">
        <f>X139+X146+X153+X157</f>
        <v>0</v>
      </c>
      <c r="AR138" s="188" t="s">
        <v>81</v>
      </c>
      <c r="AT138" s="189" t="s">
        <v>73</v>
      </c>
      <c r="AU138" s="189" t="s">
        <v>74</v>
      </c>
      <c r="AY138" s="188" t="s">
        <v>167</v>
      </c>
      <c r="BK138" s="190">
        <f>BK139+BK146+BK153+BK157</f>
        <v>0</v>
      </c>
    </row>
    <row r="139" spans="1:65" s="12" customFormat="1" ht="22.9" customHeight="1">
      <c r="B139" s="176"/>
      <c r="C139" s="177"/>
      <c r="D139" s="178" t="s">
        <v>73</v>
      </c>
      <c r="E139" s="191" t="s">
        <v>81</v>
      </c>
      <c r="F139" s="191" t="s">
        <v>168</v>
      </c>
      <c r="G139" s="177"/>
      <c r="H139" s="177"/>
      <c r="I139" s="180"/>
      <c r="J139" s="180"/>
      <c r="K139" s="192">
        <f>BK139</f>
        <v>0</v>
      </c>
      <c r="L139" s="177"/>
      <c r="M139" s="182"/>
      <c r="N139" s="183"/>
      <c r="O139" s="184"/>
      <c r="P139" s="184"/>
      <c r="Q139" s="185">
        <f>SUM(Q140:Q145)</f>
        <v>0</v>
      </c>
      <c r="R139" s="185">
        <f>SUM(R140:R145)</f>
        <v>0</v>
      </c>
      <c r="S139" s="184"/>
      <c r="T139" s="186">
        <f>SUM(T140:T145)</f>
        <v>0</v>
      </c>
      <c r="U139" s="184"/>
      <c r="V139" s="186">
        <f>SUM(V140:V145)</f>
        <v>1.6199999999999999E-2</v>
      </c>
      <c r="W139" s="184"/>
      <c r="X139" s="187">
        <f>SUM(X140:X145)</f>
        <v>0</v>
      </c>
      <c r="AR139" s="188" t="s">
        <v>81</v>
      </c>
      <c r="AT139" s="189" t="s">
        <v>73</v>
      </c>
      <c r="AU139" s="189" t="s">
        <v>81</v>
      </c>
      <c r="AY139" s="188" t="s">
        <v>167</v>
      </c>
      <c r="BK139" s="190">
        <f>SUM(BK140:BK145)</f>
        <v>0</v>
      </c>
    </row>
    <row r="140" spans="1:65" s="2" customFormat="1" ht="37.9" customHeight="1">
      <c r="A140" s="31"/>
      <c r="B140" s="32"/>
      <c r="C140" s="193" t="s">
        <v>190</v>
      </c>
      <c r="D140" s="193" t="s">
        <v>169</v>
      </c>
      <c r="E140" s="194" t="s">
        <v>549</v>
      </c>
      <c r="F140" s="195" t="s">
        <v>550</v>
      </c>
      <c r="G140" s="196" t="s">
        <v>172</v>
      </c>
      <c r="H140" s="197">
        <v>6</v>
      </c>
      <c r="I140" s="198"/>
      <c r="J140" s="198"/>
      <c r="K140" s="199">
        <f>ROUND(P140*H140,2)</f>
        <v>0</v>
      </c>
      <c r="L140" s="200"/>
      <c r="M140" s="36"/>
      <c r="N140" s="201" t="s">
        <v>1</v>
      </c>
      <c r="O140" s="202" t="s">
        <v>37</v>
      </c>
      <c r="P140" s="203">
        <f>I140+J140</f>
        <v>0</v>
      </c>
      <c r="Q140" s="203">
        <f>ROUND(I140*H140,2)</f>
        <v>0</v>
      </c>
      <c r="R140" s="203">
        <f>ROUND(J140*H140,2)</f>
        <v>0</v>
      </c>
      <c r="S140" s="68"/>
      <c r="T140" s="204">
        <f>S140*H140</f>
        <v>0</v>
      </c>
      <c r="U140" s="204">
        <v>2.7000000000000001E-3</v>
      </c>
      <c r="V140" s="204">
        <f>U140*H140</f>
        <v>1.6199999999999999E-2</v>
      </c>
      <c r="W140" s="204">
        <v>0</v>
      </c>
      <c r="X140" s="205">
        <f>W140*H140</f>
        <v>0</v>
      </c>
      <c r="Y140" s="31"/>
      <c r="Z140" s="31"/>
      <c r="AA140" s="31"/>
      <c r="AB140" s="31"/>
      <c r="AC140" s="31"/>
      <c r="AD140" s="31"/>
      <c r="AE140" s="31"/>
      <c r="AR140" s="206" t="s">
        <v>81</v>
      </c>
      <c r="AT140" s="206" t="s">
        <v>169</v>
      </c>
      <c r="AU140" s="206" t="s">
        <v>83</v>
      </c>
      <c r="AY140" s="14" t="s">
        <v>167</v>
      </c>
      <c r="BE140" s="207">
        <f>IF(O140="základní",K140,0)</f>
        <v>0</v>
      </c>
      <c r="BF140" s="207">
        <f>IF(O140="snížená",K140,0)</f>
        <v>0</v>
      </c>
      <c r="BG140" s="207">
        <f>IF(O140="zákl. přenesená",K140,0)</f>
        <v>0</v>
      </c>
      <c r="BH140" s="207">
        <f>IF(O140="sníž. přenesená",K140,0)</f>
        <v>0</v>
      </c>
      <c r="BI140" s="207">
        <f>IF(O140="nulová",K140,0)</f>
        <v>0</v>
      </c>
      <c r="BJ140" s="14" t="s">
        <v>81</v>
      </c>
      <c r="BK140" s="207">
        <f>ROUND(P140*H140,2)</f>
        <v>0</v>
      </c>
      <c r="BL140" s="14" t="s">
        <v>81</v>
      </c>
      <c r="BM140" s="206" t="s">
        <v>1177</v>
      </c>
    </row>
    <row r="141" spans="1:65" s="2" customFormat="1" ht="29.25">
      <c r="A141" s="31"/>
      <c r="B141" s="32"/>
      <c r="C141" s="33"/>
      <c r="D141" s="208" t="s">
        <v>174</v>
      </c>
      <c r="E141" s="33"/>
      <c r="F141" s="209" t="s">
        <v>552</v>
      </c>
      <c r="G141" s="33"/>
      <c r="H141" s="33"/>
      <c r="I141" s="210"/>
      <c r="J141" s="210"/>
      <c r="K141" s="33"/>
      <c r="L141" s="33"/>
      <c r="M141" s="36"/>
      <c r="N141" s="211"/>
      <c r="O141" s="212"/>
      <c r="P141" s="68"/>
      <c r="Q141" s="68"/>
      <c r="R141" s="68"/>
      <c r="S141" s="68"/>
      <c r="T141" s="68"/>
      <c r="U141" s="68"/>
      <c r="V141" s="68"/>
      <c r="W141" s="68"/>
      <c r="X141" s="69"/>
      <c r="Y141" s="31"/>
      <c r="Z141" s="31"/>
      <c r="AA141" s="31"/>
      <c r="AB141" s="31"/>
      <c r="AC141" s="31"/>
      <c r="AD141" s="31"/>
      <c r="AE141" s="31"/>
      <c r="AT141" s="14" t="s">
        <v>174</v>
      </c>
      <c r="AU141" s="14" t="s">
        <v>83</v>
      </c>
    </row>
    <row r="142" spans="1:65" s="2" customFormat="1" ht="146.25">
      <c r="A142" s="31"/>
      <c r="B142" s="32"/>
      <c r="C142" s="33"/>
      <c r="D142" s="208" t="s">
        <v>512</v>
      </c>
      <c r="E142" s="33"/>
      <c r="F142" s="223" t="s">
        <v>1089</v>
      </c>
      <c r="G142" s="33"/>
      <c r="H142" s="33"/>
      <c r="I142" s="210"/>
      <c r="J142" s="210"/>
      <c r="K142" s="33"/>
      <c r="L142" s="33"/>
      <c r="M142" s="36"/>
      <c r="N142" s="211"/>
      <c r="O142" s="212"/>
      <c r="P142" s="68"/>
      <c r="Q142" s="68"/>
      <c r="R142" s="68"/>
      <c r="S142" s="68"/>
      <c r="T142" s="68"/>
      <c r="U142" s="68"/>
      <c r="V142" s="68"/>
      <c r="W142" s="68"/>
      <c r="X142" s="69"/>
      <c r="Y142" s="31"/>
      <c r="Z142" s="31"/>
      <c r="AA142" s="31"/>
      <c r="AB142" s="31"/>
      <c r="AC142" s="31"/>
      <c r="AD142" s="31"/>
      <c r="AE142" s="31"/>
      <c r="AT142" s="14" t="s">
        <v>512</v>
      </c>
      <c r="AU142" s="14" t="s">
        <v>83</v>
      </c>
    </row>
    <row r="143" spans="1:65" s="2" customFormat="1" ht="24.2" customHeight="1">
      <c r="A143" s="31"/>
      <c r="B143" s="32"/>
      <c r="C143" s="193" t="s">
        <v>194</v>
      </c>
      <c r="D143" s="193" t="s">
        <v>169</v>
      </c>
      <c r="E143" s="194" t="s">
        <v>554</v>
      </c>
      <c r="F143" s="195" t="s">
        <v>555</v>
      </c>
      <c r="G143" s="196" t="s">
        <v>538</v>
      </c>
      <c r="H143" s="197">
        <v>30</v>
      </c>
      <c r="I143" s="198"/>
      <c r="J143" s="198"/>
      <c r="K143" s="199">
        <f>ROUND(P143*H143,2)</f>
        <v>0</v>
      </c>
      <c r="L143" s="200"/>
      <c r="M143" s="36"/>
      <c r="N143" s="201" t="s">
        <v>1</v>
      </c>
      <c r="O143" s="202" t="s">
        <v>37</v>
      </c>
      <c r="P143" s="203">
        <f>I143+J143</f>
        <v>0</v>
      </c>
      <c r="Q143" s="203">
        <f>ROUND(I143*H143,2)</f>
        <v>0</v>
      </c>
      <c r="R143" s="203">
        <f>ROUND(J143*H143,2)</f>
        <v>0</v>
      </c>
      <c r="S143" s="68"/>
      <c r="T143" s="204">
        <f>S143*H143</f>
        <v>0</v>
      </c>
      <c r="U143" s="204">
        <v>0</v>
      </c>
      <c r="V143" s="204">
        <f>U143*H143</f>
        <v>0</v>
      </c>
      <c r="W143" s="204">
        <v>0</v>
      </c>
      <c r="X143" s="205">
        <f>W143*H143</f>
        <v>0</v>
      </c>
      <c r="Y143" s="31"/>
      <c r="Z143" s="31"/>
      <c r="AA143" s="31"/>
      <c r="AB143" s="31"/>
      <c r="AC143" s="31"/>
      <c r="AD143" s="31"/>
      <c r="AE143" s="31"/>
      <c r="AR143" s="206" t="s">
        <v>81</v>
      </c>
      <c r="AT143" s="206" t="s">
        <v>169</v>
      </c>
      <c r="AU143" s="206" t="s">
        <v>83</v>
      </c>
      <c r="AY143" s="14" t="s">
        <v>167</v>
      </c>
      <c r="BE143" s="207">
        <f>IF(O143="základní",K143,0)</f>
        <v>0</v>
      </c>
      <c r="BF143" s="207">
        <f>IF(O143="snížená",K143,0)</f>
        <v>0</v>
      </c>
      <c r="BG143" s="207">
        <f>IF(O143="zákl. přenesená",K143,0)</f>
        <v>0</v>
      </c>
      <c r="BH143" s="207">
        <f>IF(O143="sníž. přenesená",K143,0)</f>
        <v>0</v>
      </c>
      <c r="BI143" s="207">
        <f>IF(O143="nulová",K143,0)</f>
        <v>0</v>
      </c>
      <c r="BJ143" s="14" t="s">
        <v>81</v>
      </c>
      <c r="BK143" s="207">
        <f>ROUND(P143*H143,2)</f>
        <v>0</v>
      </c>
      <c r="BL143" s="14" t="s">
        <v>81</v>
      </c>
      <c r="BM143" s="206" t="s">
        <v>1178</v>
      </c>
    </row>
    <row r="144" spans="1:65" s="2" customFormat="1" ht="29.25">
      <c r="A144" s="31"/>
      <c r="B144" s="32"/>
      <c r="C144" s="33"/>
      <c r="D144" s="208" t="s">
        <v>174</v>
      </c>
      <c r="E144" s="33"/>
      <c r="F144" s="209" t="s">
        <v>557</v>
      </c>
      <c r="G144" s="33"/>
      <c r="H144" s="33"/>
      <c r="I144" s="210"/>
      <c r="J144" s="210"/>
      <c r="K144" s="33"/>
      <c r="L144" s="33"/>
      <c r="M144" s="36"/>
      <c r="N144" s="211"/>
      <c r="O144" s="212"/>
      <c r="P144" s="68"/>
      <c r="Q144" s="68"/>
      <c r="R144" s="68"/>
      <c r="S144" s="68"/>
      <c r="T144" s="68"/>
      <c r="U144" s="68"/>
      <c r="V144" s="68"/>
      <c r="W144" s="68"/>
      <c r="X144" s="69"/>
      <c r="Y144" s="31"/>
      <c r="Z144" s="31"/>
      <c r="AA144" s="31"/>
      <c r="AB144" s="31"/>
      <c r="AC144" s="31"/>
      <c r="AD144" s="31"/>
      <c r="AE144" s="31"/>
      <c r="AT144" s="14" t="s">
        <v>174</v>
      </c>
      <c r="AU144" s="14" t="s">
        <v>83</v>
      </c>
    </row>
    <row r="145" spans="1:65" s="2" customFormat="1" ht="97.5">
      <c r="A145" s="31"/>
      <c r="B145" s="32"/>
      <c r="C145" s="33"/>
      <c r="D145" s="208" t="s">
        <v>512</v>
      </c>
      <c r="E145" s="33"/>
      <c r="F145" s="223" t="s">
        <v>558</v>
      </c>
      <c r="G145" s="33"/>
      <c r="H145" s="33"/>
      <c r="I145" s="210"/>
      <c r="J145" s="210"/>
      <c r="K145" s="33"/>
      <c r="L145" s="33"/>
      <c r="M145" s="36"/>
      <c r="N145" s="211"/>
      <c r="O145" s="212"/>
      <c r="P145" s="68"/>
      <c r="Q145" s="68"/>
      <c r="R145" s="68"/>
      <c r="S145" s="68"/>
      <c r="T145" s="68"/>
      <c r="U145" s="68"/>
      <c r="V145" s="68"/>
      <c r="W145" s="68"/>
      <c r="X145" s="69"/>
      <c r="Y145" s="31"/>
      <c r="Z145" s="31"/>
      <c r="AA145" s="31"/>
      <c r="AB145" s="31"/>
      <c r="AC145" s="31"/>
      <c r="AD145" s="31"/>
      <c r="AE145" s="31"/>
      <c r="AT145" s="14" t="s">
        <v>512</v>
      </c>
      <c r="AU145" s="14" t="s">
        <v>83</v>
      </c>
    </row>
    <row r="146" spans="1:65" s="12" customFormat="1" ht="22.9" customHeight="1">
      <c r="B146" s="176"/>
      <c r="C146" s="177"/>
      <c r="D146" s="178" t="s">
        <v>73</v>
      </c>
      <c r="E146" s="191" t="s">
        <v>83</v>
      </c>
      <c r="F146" s="191" t="s">
        <v>559</v>
      </c>
      <c r="G146" s="177"/>
      <c r="H146" s="177"/>
      <c r="I146" s="180"/>
      <c r="J146" s="180"/>
      <c r="K146" s="192">
        <f>BK146</f>
        <v>0</v>
      </c>
      <c r="L146" s="177"/>
      <c r="M146" s="182"/>
      <c r="N146" s="183"/>
      <c r="O146" s="184"/>
      <c r="P146" s="184"/>
      <c r="Q146" s="185">
        <f>SUM(Q147:Q152)</f>
        <v>0</v>
      </c>
      <c r="R146" s="185">
        <f>SUM(R147:R152)</f>
        <v>0</v>
      </c>
      <c r="S146" s="184"/>
      <c r="T146" s="186">
        <f>SUM(T147:T152)</f>
        <v>0</v>
      </c>
      <c r="U146" s="184"/>
      <c r="V146" s="186">
        <f>SUM(V147:V152)</f>
        <v>7.6071917999999998</v>
      </c>
      <c r="W146" s="184"/>
      <c r="X146" s="187">
        <f>SUM(X147:X152)</f>
        <v>0</v>
      </c>
      <c r="AR146" s="188" t="s">
        <v>81</v>
      </c>
      <c r="AT146" s="189" t="s">
        <v>73</v>
      </c>
      <c r="AU146" s="189" t="s">
        <v>81</v>
      </c>
      <c r="AY146" s="188" t="s">
        <v>167</v>
      </c>
      <c r="BK146" s="190">
        <f>SUM(BK147:BK152)</f>
        <v>0</v>
      </c>
    </row>
    <row r="147" spans="1:65" s="2" customFormat="1" ht="14.45" customHeight="1">
      <c r="A147" s="31"/>
      <c r="B147" s="32"/>
      <c r="C147" s="193" t="s">
        <v>198</v>
      </c>
      <c r="D147" s="193" t="s">
        <v>169</v>
      </c>
      <c r="E147" s="194" t="s">
        <v>560</v>
      </c>
      <c r="F147" s="195" t="s">
        <v>561</v>
      </c>
      <c r="G147" s="196" t="s">
        <v>534</v>
      </c>
      <c r="H147" s="197">
        <v>1.92</v>
      </c>
      <c r="I147" s="198"/>
      <c r="J147" s="198"/>
      <c r="K147" s="199">
        <f>ROUND(P147*H147,2)</f>
        <v>0</v>
      </c>
      <c r="L147" s="200"/>
      <c r="M147" s="36"/>
      <c r="N147" s="201" t="s">
        <v>1</v>
      </c>
      <c r="O147" s="202" t="s">
        <v>37</v>
      </c>
      <c r="P147" s="203">
        <f>I147+J147</f>
        <v>0</v>
      </c>
      <c r="Q147" s="203">
        <f>ROUND(I147*H147,2)</f>
        <v>0</v>
      </c>
      <c r="R147" s="203">
        <f>ROUND(J147*H147,2)</f>
        <v>0</v>
      </c>
      <c r="S147" s="68"/>
      <c r="T147" s="204">
        <f>S147*H147</f>
        <v>0</v>
      </c>
      <c r="U147" s="204">
        <v>2.45329</v>
      </c>
      <c r="V147" s="204">
        <f>U147*H147</f>
        <v>4.7103168000000002</v>
      </c>
      <c r="W147" s="204">
        <v>0</v>
      </c>
      <c r="X147" s="205">
        <f>W147*H147</f>
        <v>0</v>
      </c>
      <c r="Y147" s="31"/>
      <c r="Z147" s="31"/>
      <c r="AA147" s="31"/>
      <c r="AB147" s="31"/>
      <c r="AC147" s="31"/>
      <c r="AD147" s="31"/>
      <c r="AE147" s="31"/>
      <c r="AR147" s="206" t="s">
        <v>81</v>
      </c>
      <c r="AT147" s="206" t="s">
        <v>169</v>
      </c>
      <c r="AU147" s="206" t="s">
        <v>83</v>
      </c>
      <c r="AY147" s="14" t="s">
        <v>167</v>
      </c>
      <c r="BE147" s="207">
        <f>IF(O147="základní",K147,0)</f>
        <v>0</v>
      </c>
      <c r="BF147" s="207">
        <f>IF(O147="snížená",K147,0)</f>
        <v>0</v>
      </c>
      <c r="BG147" s="207">
        <f>IF(O147="zákl. přenesená",K147,0)</f>
        <v>0</v>
      </c>
      <c r="BH147" s="207">
        <f>IF(O147="sníž. přenesená",K147,0)</f>
        <v>0</v>
      </c>
      <c r="BI147" s="207">
        <f>IF(O147="nulová",K147,0)</f>
        <v>0</v>
      </c>
      <c r="BJ147" s="14" t="s">
        <v>81</v>
      </c>
      <c r="BK147" s="207">
        <f>ROUND(P147*H147,2)</f>
        <v>0</v>
      </c>
      <c r="BL147" s="14" t="s">
        <v>81</v>
      </c>
      <c r="BM147" s="206" t="s">
        <v>1179</v>
      </c>
    </row>
    <row r="148" spans="1:65" s="2" customFormat="1" ht="19.5">
      <c r="A148" s="31"/>
      <c r="B148" s="32"/>
      <c r="C148" s="33"/>
      <c r="D148" s="208" t="s">
        <v>174</v>
      </c>
      <c r="E148" s="33"/>
      <c r="F148" s="209" t="s">
        <v>563</v>
      </c>
      <c r="G148" s="33"/>
      <c r="H148" s="33"/>
      <c r="I148" s="210"/>
      <c r="J148" s="210"/>
      <c r="K148" s="33"/>
      <c r="L148" s="33"/>
      <c r="M148" s="36"/>
      <c r="N148" s="211"/>
      <c r="O148" s="212"/>
      <c r="P148" s="68"/>
      <c r="Q148" s="68"/>
      <c r="R148" s="68"/>
      <c r="S148" s="68"/>
      <c r="T148" s="68"/>
      <c r="U148" s="68"/>
      <c r="V148" s="68"/>
      <c r="W148" s="68"/>
      <c r="X148" s="69"/>
      <c r="Y148" s="31"/>
      <c r="Z148" s="31"/>
      <c r="AA148" s="31"/>
      <c r="AB148" s="31"/>
      <c r="AC148" s="31"/>
      <c r="AD148" s="31"/>
      <c r="AE148" s="31"/>
      <c r="AT148" s="14" t="s">
        <v>174</v>
      </c>
      <c r="AU148" s="14" t="s">
        <v>83</v>
      </c>
    </row>
    <row r="149" spans="1:65" s="2" customFormat="1" ht="78">
      <c r="A149" s="31"/>
      <c r="B149" s="32"/>
      <c r="C149" s="33"/>
      <c r="D149" s="208" t="s">
        <v>512</v>
      </c>
      <c r="E149" s="33"/>
      <c r="F149" s="223" t="s">
        <v>564</v>
      </c>
      <c r="G149" s="33"/>
      <c r="H149" s="33"/>
      <c r="I149" s="210"/>
      <c r="J149" s="210"/>
      <c r="K149" s="33"/>
      <c r="L149" s="33"/>
      <c r="M149" s="36"/>
      <c r="N149" s="211"/>
      <c r="O149" s="212"/>
      <c r="P149" s="68"/>
      <c r="Q149" s="68"/>
      <c r="R149" s="68"/>
      <c r="S149" s="68"/>
      <c r="T149" s="68"/>
      <c r="U149" s="68"/>
      <c r="V149" s="68"/>
      <c r="W149" s="68"/>
      <c r="X149" s="69"/>
      <c r="Y149" s="31"/>
      <c r="Z149" s="31"/>
      <c r="AA149" s="31"/>
      <c r="AB149" s="31"/>
      <c r="AC149" s="31"/>
      <c r="AD149" s="31"/>
      <c r="AE149" s="31"/>
      <c r="AT149" s="14" t="s">
        <v>512</v>
      </c>
      <c r="AU149" s="14" t="s">
        <v>83</v>
      </c>
    </row>
    <row r="150" spans="1:65" s="2" customFormat="1" ht="24.2" customHeight="1">
      <c r="A150" s="31"/>
      <c r="B150" s="32"/>
      <c r="C150" s="193" t="s">
        <v>204</v>
      </c>
      <c r="D150" s="193" t="s">
        <v>169</v>
      </c>
      <c r="E150" s="194" t="s">
        <v>565</v>
      </c>
      <c r="F150" s="195" t="s">
        <v>566</v>
      </c>
      <c r="G150" s="196" t="s">
        <v>534</v>
      </c>
      <c r="H150" s="197">
        <v>1.5</v>
      </c>
      <c r="I150" s="198"/>
      <c r="J150" s="198"/>
      <c r="K150" s="199">
        <f>ROUND(P150*H150,2)</f>
        <v>0</v>
      </c>
      <c r="L150" s="200"/>
      <c r="M150" s="36"/>
      <c r="N150" s="201" t="s">
        <v>1</v>
      </c>
      <c r="O150" s="202" t="s">
        <v>37</v>
      </c>
      <c r="P150" s="203">
        <f>I150+J150</f>
        <v>0</v>
      </c>
      <c r="Q150" s="203">
        <f>ROUND(I150*H150,2)</f>
        <v>0</v>
      </c>
      <c r="R150" s="203">
        <f>ROUND(J150*H150,2)</f>
        <v>0</v>
      </c>
      <c r="S150" s="68"/>
      <c r="T150" s="204">
        <f>S150*H150</f>
        <v>0</v>
      </c>
      <c r="U150" s="204">
        <v>1.9312499999999999</v>
      </c>
      <c r="V150" s="204">
        <f>U150*H150</f>
        <v>2.8968749999999996</v>
      </c>
      <c r="W150" s="204">
        <v>0</v>
      </c>
      <c r="X150" s="205">
        <f>W150*H150</f>
        <v>0</v>
      </c>
      <c r="Y150" s="31"/>
      <c r="Z150" s="31"/>
      <c r="AA150" s="31"/>
      <c r="AB150" s="31"/>
      <c r="AC150" s="31"/>
      <c r="AD150" s="31"/>
      <c r="AE150" s="31"/>
      <c r="AR150" s="206" t="s">
        <v>81</v>
      </c>
      <c r="AT150" s="206" t="s">
        <v>169</v>
      </c>
      <c r="AU150" s="206" t="s">
        <v>83</v>
      </c>
      <c r="AY150" s="14" t="s">
        <v>167</v>
      </c>
      <c r="BE150" s="207">
        <f>IF(O150="základní",K150,0)</f>
        <v>0</v>
      </c>
      <c r="BF150" s="207">
        <f>IF(O150="snížená",K150,0)</f>
        <v>0</v>
      </c>
      <c r="BG150" s="207">
        <f>IF(O150="zákl. přenesená",K150,0)</f>
        <v>0</v>
      </c>
      <c r="BH150" s="207">
        <f>IF(O150="sníž. přenesená",K150,0)</f>
        <v>0</v>
      </c>
      <c r="BI150" s="207">
        <f>IF(O150="nulová",K150,0)</f>
        <v>0</v>
      </c>
      <c r="BJ150" s="14" t="s">
        <v>81</v>
      </c>
      <c r="BK150" s="207">
        <f>ROUND(P150*H150,2)</f>
        <v>0</v>
      </c>
      <c r="BL150" s="14" t="s">
        <v>81</v>
      </c>
      <c r="BM150" s="206" t="s">
        <v>1180</v>
      </c>
    </row>
    <row r="151" spans="1:65" s="2" customFormat="1" ht="19.5">
      <c r="A151" s="31"/>
      <c r="B151" s="32"/>
      <c r="C151" s="33"/>
      <c r="D151" s="208" t="s">
        <v>174</v>
      </c>
      <c r="E151" s="33"/>
      <c r="F151" s="209" t="s">
        <v>568</v>
      </c>
      <c r="G151" s="33"/>
      <c r="H151" s="33"/>
      <c r="I151" s="210"/>
      <c r="J151" s="210"/>
      <c r="K151" s="33"/>
      <c r="L151" s="33"/>
      <c r="M151" s="36"/>
      <c r="N151" s="211"/>
      <c r="O151" s="212"/>
      <c r="P151" s="68"/>
      <c r="Q151" s="68"/>
      <c r="R151" s="68"/>
      <c r="S151" s="68"/>
      <c r="T151" s="68"/>
      <c r="U151" s="68"/>
      <c r="V151" s="68"/>
      <c r="W151" s="68"/>
      <c r="X151" s="69"/>
      <c r="Y151" s="31"/>
      <c r="Z151" s="31"/>
      <c r="AA151" s="31"/>
      <c r="AB151" s="31"/>
      <c r="AC151" s="31"/>
      <c r="AD151" s="31"/>
      <c r="AE151" s="31"/>
      <c r="AT151" s="14" t="s">
        <v>174</v>
      </c>
      <c r="AU151" s="14" t="s">
        <v>83</v>
      </c>
    </row>
    <row r="152" spans="1:65" s="2" customFormat="1" ht="68.25">
      <c r="A152" s="31"/>
      <c r="B152" s="32"/>
      <c r="C152" s="33"/>
      <c r="D152" s="208" t="s">
        <v>512</v>
      </c>
      <c r="E152" s="33"/>
      <c r="F152" s="223" t="s">
        <v>569</v>
      </c>
      <c r="G152" s="33"/>
      <c r="H152" s="33"/>
      <c r="I152" s="210"/>
      <c r="J152" s="210"/>
      <c r="K152" s="33"/>
      <c r="L152" s="33"/>
      <c r="M152" s="36"/>
      <c r="N152" s="211"/>
      <c r="O152" s="212"/>
      <c r="P152" s="68"/>
      <c r="Q152" s="68"/>
      <c r="R152" s="68"/>
      <c r="S152" s="68"/>
      <c r="T152" s="68"/>
      <c r="U152" s="68"/>
      <c r="V152" s="68"/>
      <c r="W152" s="68"/>
      <c r="X152" s="69"/>
      <c r="Y152" s="31"/>
      <c r="Z152" s="31"/>
      <c r="AA152" s="31"/>
      <c r="AB152" s="31"/>
      <c r="AC152" s="31"/>
      <c r="AD152" s="31"/>
      <c r="AE152" s="31"/>
      <c r="AT152" s="14" t="s">
        <v>512</v>
      </c>
      <c r="AU152" s="14" t="s">
        <v>83</v>
      </c>
    </row>
    <row r="153" spans="1:65" s="12" customFormat="1" ht="22.9" customHeight="1">
      <c r="B153" s="176"/>
      <c r="C153" s="177"/>
      <c r="D153" s="178" t="s">
        <v>73</v>
      </c>
      <c r="E153" s="191" t="s">
        <v>186</v>
      </c>
      <c r="F153" s="191" t="s">
        <v>570</v>
      </c>
      <c r="G153" s="177"/>
      <c r="H153" s="177"/>
      <c r="I153" s="180"/>
      <c r="J153" s="180"/>
      <c r="K153" s="192">
        <f>BK153</f>
        <v>0</v>
      </c>
      <c r="L153" s="177"/>
      <c r="M153" s="182"/>
      <c r="N153" s="183"/>
      <c r="O153" s="184"/>
      <c r="P153" s="184"/>
      <c r="Q153" s="185">
        <f>SUM(Q154:Q156)</f>
        <v>0</v>
      </c>
      <c r="R153" s="185">
        <f>SUM(R154:R156)</f>
        <v>0</v>
      </c>
      <c r="S153" s="184"/>
      <c r="T153" s="186">
        <f>SUM(T154:T156)</f>
        <v>0</v>
      </c>
      <c r="U153" s="184"/>
      <c r="V153" s="186">
        <f>SUM(V154:V156)</f>
        <v>1.5150000000000001</v>
      </c>
      <c r="W153" s="184"/>
      <c r="X153" s="187">
        <f>SUM(X154:X156)</f>
        <v>0</v>
      </c>
      <c r="AR153" s="188" t="s">
        <v>81</v>
      </c>
      <c r="AT153" s="189" t="s">
        <v>73</v>
      </c>
      <c r="AU153" s="189" t="s">
        <v>81</v>
      </c>
      <c r="AY153" s="188" t="s">
        <v>167</v>
      </c>
      <c r="BK153" s="190">
        <f>SUM(BK154:BK156)</f>
        <v>0</v>
      </c>
    </row>
    <row r="154" spans="1:65" s="2" customFormat="1" ht="24.2" customHeight="1">
      <c r="A154" s="31"/>
      <c r="B154" s="32"/>
      <c r="C154" s="193" t="s">
        <v>210</v>
      </c>
      <c r="D154" s="193" t="s">
        <v>169</v>
      </c>
      <c r="E154" s="194" t="s">
        <v>571</v>
      </c>
      <c r="F154" s="195" t="s">
        <v>572</v>
      </c>
      <c r="G154" s="196" t="s">
        <v>538</v>
      </c>
      <c r="H154" s="197">
        <v>15</v>
      </c>
      <c r="I154" s="198"/>
      <c r="J154" s="198"/>
      <c r="K154" s="199">
        <f>ROUND(P154*H154,2)</f>
        <v>0</v>
      </c>
      <c r="L154" s="200"/>
      <c r="M154" s="36"/>
      <c r="N154" s="201" t="s">
        <v>1</v>
      </c>
      <c r="O154" s="202" t="s">
        <v>37</v>
      </c>
      <c r="P154" s="203">
        <f>I154+J154</f>
        <v>0</v>
      </c>
      <c r="Q154" s="203">
        <f>ROUND(I154*H154,2)</f>
        <v>0</v>
      </c>
      <c r="R154" s="203">
        <f>ROUND(J154*H154,2)</f>
        <v>0</v>
      </c>
      <c r="S154" s="68"/>
      <c r="T154" s="204">
        <f>S154*H154</f>
        <v>0</v>
      </c>
      <c r="U154" s="204">
        <v>0.10100000000000001</v>
      </c>
      <c r="V154" s="204">
        <f>U154*H154</f>
        <v>1.5150000000000001</v>
      </c>
      <c r="W154" s="204">
        <v>0</v>
      </c>
      <c r="X154" s="205">
        <f>W154*H154</f>
        <v>0</v>
      </c>
      <c r="Y154" s="31"/>
      <c r="Z154" s="31"/>
      <c r="AA154" s="31"/>
      <c r="AB154" s="31"/>
      <c r="AC154" s="31"/>
      <c r="AD154" s="31"/>
      <c r="AE154" s="31"/>
      <c r="AR154" s="206" t="s">
        <v>81</v>
      </c>
      <c r="AT154" s="206" t="s">
        <v>169</v>
      </c>
      <c r="AU154" s="206" t="s">
        <v>83</v>
      </c>
      <c r="AY154" s="14" t="s">
        <v>167</v>
      </c>
      <c r="BE154" s="207">
        <f>IF(O154="základní",K154,0)</f>
        <v>0</v>
      </c>
      <c r="BF154" s="207">
        <f>IF(O154="snížená",K154,0)</f>
        <v>0</v>
      </c>
      <c r="BG154" s="207">
        <f>IF(O154="zákl. přenesená",K154,0)</f>
        <v>0</v>
      </c>
      <c r="BH154" s="207">
        <f>IF(O154="sníž. přenesená",K154,0)</f>
        <v>0</v>
      </c>
      <c r="BI154" s="207">
        <f>IF(O154="nulová",K154,0)</f>
        <v>0</v>
      </c>
      <c r="BJ154" s="14" t="s">
        <v>81</v>
      </c>
      <c r="BK154" s="207">
        <f>ROUND(P154*H154,2)</f>
        <v>0</v>
      </c>
      <c r="BL154" s="14" t="s">
        <v>81</v>
      </c>
      <c r="BM154" s="206" t="s">
        <v>1181</v>
      </c>
    </row>
    <row r="155" spans="1:65" s="2" customFormat="1" ht="48.75">
      <c r="A155" s="31"/>
      <c r="B155" s="32"/>
      <c r="C155" s="33"/>
      <c r="D155" s="208" t="s">
        <v>174</v>
      </c>
      <c r="E155" s="33"/>
      <c r="F155" s="209" t="s">
        <v>574</v>
      </c>
      <c r="G155" s="33"/>
      <c r="H155" s="33"/>
      <c r="I155" s="210"/>
      <c r="J155" s="210"/>
      <c r="K155" s="33"/>
      <c r="L155" s="33"/>
      <c r="M155" s="36"/>
      <c r="N155" s="211"/>
      <c r="O155" s="212"/>
      <c r="P155" s="68"/>
      <c r="Q155" s="68"/>
      <c r="R155" s="68"/>
      <c r="S155" s="68"/>
      <c r="T155" s="68"/>
      <c r="U155" s="68"/>
      <c r="V155" s="68"/>
      <c r="W155" s="68"/>
      <c r="X155" s="69"/>
      <c r="Y155" s="31"/>
      <c r="Z155" s="31"/>
      <c r="AA155" s="31"/>
      <c r="AB155" s="31"/>
      <c r="AC155" s="31"/>
      <c r="AD155" s="31"/>
      <c r="AE155" s="31"/>
      <c r="AT155" s="14" t="s">
        <v>174</v>
      </c>
      <c r="AU155" s="14" t="s">
        <v>83</v>
      </c>
    </row>
    <row r="156" spans="1:65" s="2" customFormat="1" ht="78">
      <c r="A156" s="31"/>
      <c r="B156" s="32"/>
      <c r="C156" s="33"/>
      <c r="D156" s="208" t="s">
        <v>512</v>
      </c>
      <c r="E156" s="33"/>
      <c r="F156" s="223" t="s">
        <v>575</v>
      </c>
      <c r="G156" s="33"/>
      <c r="H156" s="33"/>
      <c r="I156" s="210"/>
      <c r="J156" s="210"/>
      <c r="K156" s="33"/>
      <c r="L156" s="33"/>
      <c r="M156" s="36"/>
      <c r="N156" s="211"/>
      <c r="O156" s="212"/>
      <c r="P156" s="68"/>
      <c r="Q156" s="68"/>
      <c r="R156" s="68"/>
      <c r="S156" s="68"/>
      <c r="T156" s="68"/>
      <c r="U156" s="68"/>
      <c r="V156" s="68"/>
      <c r="W156" s="68"/>
      <c r="X156" s="69"/>
      <c r="Y156" s="31"/>
      <c r="Z156" s="31"/>
      <c r="AA156" s="31"/>
      <c r="AB156" s="31"/>
      <c r="AC156" s="31"/>
      <c r="AD156" s="31"/>
      <c r="AE156" s="31"/>
      <c r="AT156" s="14" t="s">
        <v>512</v>
      </c>
      <c r="AU156" s="14" t="s">
        <v>83</v>
      </c>
    </row>
    <row r="157" spans="1:65" s="12" customFormat="1" ht="22.9" customHeight="1">
      <c r="B157" s="176"/>
      <c r="C157" s="177"/>
      <c r="D157" s="178" t="s">
        <v>73</v>
      </c>
      <c r="E157" s="191" t="s">
        <v>204</v>
      </c>
      <c r="F157" s="191" t="s">
        <v>576</v>
      </c>
      <c r="G157" s="177"/>
      <c r="H157" s="177"/>
      <c r="I157" s="180"/>
      <c r="J157" s="180"/>
      <c r="K157" s="192">
        <f>BK157</f>
        <v>0</v>
      </c>
      <c r="L157" s="177"/>
      <c r="M157" s="182"/>
      <c r="N157" s="183"/>
      <c r="O157" s="184"/>
      <c r="P157" s="184"/>
      <c r="Q157" s="185">
        <f>SUM(Q158:Q160)</f>
        <v>0</v>
      </c>
      <c r="R157" s="185">
        <f>SUM(R158:R160)</f>
        <v>0</v>
      </c>
      <c r="S157" s="184"/>
      <c r="T157" s="186">
        <f>SUM(T158:T160)</f>
        <v>0</v>
      </c>
      <c r="U157" s="184"/>
      <c r="V157" s="186">
        <f>SUM(V158:V160)</f>
        <v>1.9621299999999999</v>
      </c>
      <c r="W157" s="184"/>
      <c r="X157" s="187">
        <f>SUM(X158:X160)</f>
        <v>0</v>
      </c>
      <c r="AR157" s="188" t="s">
        <v>81</v>
      </c>
      <c r="AT157" s="189" t="s">
        <v>73</v>
      </c>
      <c r="AU157" s="189" t="s">
        <v>81</v>
      </c>
      <c r="AY157" s="188" t="s">
        <v>167</v>
      </c>
      <c r="BK157" s="190">
        <f>SUM(BK158:BK160)</f>
        <v>0</v>
      </c>
    </row>
    <row r="158" spans="1:65" s="2" customFormat="1" ht="24.2" customHeight="1">
      <c r="A158" s="31"/>
      <c r="B158" s="32"/>
      <c r="C158" s="193" t="s">
        <v>215</v>
      </c>
      <c r="D158" s="193" t="s">
        <v>169</v>
      </c>
      <c r="E158" s="194" t="s">
        <v>577</v>
      </c>
      <c r="F158" s="195" t="s">
        <v>578</v>
      </c>
      <c r="G158" s="196" t="s">
        <v>172</v>
      </c>
      <c r="H158" s="197">
        <v>23</v>
      </c>
      <c r="I158" s="198"/>
      <c r="J158" s="198"/>
      <c r="K158" s="199">
        <f>ROUND(P158*H158,2)</f>
        <v>0</v>
      </c>
      <c r="L158" s="200"/>
      <c r="M158" s="36"/>
      <c r="N158" s="201" t="s">
        <v>1</v>
      </c>
      <c r="O158" s="202" t="s">
        <v>37</v>
      </c>
      <c r="P158" s="203">
        <f>I158+J158</f>
        <v>0</v>
      </c>
      <c r="Q158" s="203">
        <f>ROUND(I158*H158,2)</f>
        <v>0</v>
      </c>
      <c r="R158" s="203">
        <f>ROUND(J158*H158,2)</f>
        <v>0</v>
      </c>
      <c r="S158" s="68"/>
      <c r="T158" s="204">
        <f>S158*H158</f>
        <v>0</v>
      </c>
      <c r="U158" s="204">
        <v>8.5309999999999997E-2</v>
      </c>
      <c r="V158" s="204">
        <f>U158*H158</f>
        <v>1.9621299999999999</v>
      </c>
      <c r="W158" s="204">
        <v>0</v>
      </c>
      <c r="X158" s="205">
        <f>W158*H158</f>
        <v>0</v>
      </c>
      <c r="Y158" s="31"/>
      <c r="Z158" s="31"/>
      <c r="AA158" s="31"/>
      <c r="AB158" s="31"/>
      <c r="AC158" s="31"/>
      <c r="AD158" s="31"/>
      <c r="AE158" s="31"/>
      <c r="AR158" s="206" t="s">
        <v>81</v>
      </c>
      <c r="AT158" s="206" t="s">
        <v>169</v>
      </c>
      <c r="AU158" s="206" t="s">
        <v>83</v>
      </c>
      <c r="AY158" s="14" t="s">
        <v>167</v>
      </c>
      <c r="BE158" s="207">
        <f>IF(O158="základní",K158,0)</f>
        <v>0</v>
      </c>
      <c r="BF158" s="207">
        <f>IF(O158="snížená",K158,0)</f>
        <v>0</v>
      </c>
      <c r="BG158" s="207">
        <f>IF(O158="zákl. přenesená",K158,0)</f>
        <v>0</v>
      </c>
      <c r="BH158" s="207">
        <f>IF(O158="sníž. přenesená",K158,0)</f>
        <v>0</v>
      </c>
      <c r="BI158" s="207">
        <f>IF(O158="nulová",K158,0)</f>
        <v>0</v>
      </c>
      <c r="BJ158" s="14" t="s">
        <v>81</v>
      </c>
      <c r="BK158" s="207">
        <f>ROUND(P158*H158,2)</f>
        <v>0</v>
      </c>
      <c r="BL158" s="14" t="s">
        <v>81</v>
      </c>
      <c r="BM158" s="206" t="s">
        <v>1182</v>
      </c>
    </row>
    <row r="159" spans="1:65" s="2" customFormat="1" ht="19.5">
      <c r="A159" s="31"/>
      <c r="B159" s="32"/>
      <c r="C159" s="33"/>
      <c r="D159" s="208" t="s">
        <v>174</v>
      </c>
      <c r="E159" s="33"/>
      <c r="F159" s="209" t="s">
        <v>580</v>
      </c>
      <c r="G159" s="33"/>
      <c r="H159" s="33"/>
      <c r="I159" s="210"/>
      <c r="J159" s="210"/>
      <c r="K159" s="33"/>
      <c r="L159" s="33"/>
      <c r="M159" s="36"/>
      <c r="N159" s="211"/>
      <c r="O159" s="212"/>
      <c r="P159" s="68"/>
      <c r="Q159" s="68"/>
      <c r="R159" s="68"/>
      <c r="S159" s="68"/>
      <c r="T159" s="68"/>
      <c r="U159" s="68"/>
      <c r="V159" s="68"/>
      <c r="W159" s="68"/>
      <c r="X159" s="69"/>
      <c r="Y159" s="31"/>
      <c r="Z159" s="31"/>
      <c r="AA159" s="31"/>
      <c r="AB159" s="31"/>
      <c r="AC159" s="31"/>
      <c r="AD159" s="31"/>
      <c r="AE159" s="31"/>
      <c r="AT159" s="14" t="s">
        <v>174</v>
      </c>
      <c r="AU159" s="14" t="s">
        <v>83</v>
      </c>
    </row>
    <row r="160" spans="1:65" s="2" customFormat="1" ht="68.25">
      <c r="A160" s="31"/>
      <c r="B160" s="32"/>
      <c r="C160" s="33"/>
      <c r="D160" s="208" t="s">
        <v>512</v>
      </c>
      <c r="E160" s="33"/>
      <c r="F160" s="223" t="s">
        <v>581</v>
      </c>
      <c r="G160" s="33"/>
      <c r="H160" s="33"/>
      <c r="I160" s="210"/>
      <c r="J160" s="210"/>
      <c r="K160" s="33"/>
      <c r="L160" s="33"/>
      <c r="M160" s="36"/>
      <c r="N160" s="211"/>
      <c r="O160" s="212"/>
      <c r="P160" s="68"/>
      <c r="Q160" s="68"/>
      <c r="R160" s="68"/>
      <c r="S160" s="68"/>
      <c r="T160" s="68"/>
      <c r="U160" s="68"/>
      <c r="V160" s="68"/>
      <c r="W160" s="68"/>
      <c r="X160" s="69"/>
      <c r="Y160" s="31"/>
      <c r="Z160" s="31"/>
      <c r="AA160" s="31"/>
      <c r="AB160" s="31"/>
      <c r="AC160" s="31"/>
      <c r="AD160" s="31"/>
      <c r="AE160" s="31"/>
      <c r="AT160" s="14" t="s">
        <v>512</v>
      </c>
      <c r="AU160" s="14" t="s">
        <v>83</v>
      </c>
    </row>
    <row r="161" spans="1:65" s="12" customFormat="1" ht="25.9" customHeight="1">
      <c r="B161" s="176"/>
      <c r="C161" s="177"/>
      <c r="D161" s="178" t="s">
        <v>73</v>
      </c>
      <c r="E161" s="179" t="s">
        <v>199</v>
      </c>
      <c r="F161" s="179" t="s">
        <v>582</v>
      </c>
      <c r="G161" s="177"/>
      <c r="H161" s="177"/>
      <c r="I161" s="180"/>
      <c r="J161" s="180"/>
      <c r="K161" s="181">
        <f>BK161</f>
        <v>0</v>
      </c>
      <c r="L161" s="177"/>
      <c r="M161" s="182"/>
      <c r="N161" s="183"/>
      <c r="O161" s="184"/>
      <c r="P161" s="184"/>
      <c r="Q161" s="185">
        <f>Q162</f>
        <v>0</v>
      </c>
      <c r="R161" s="185">
        <f>R162</f>
        <v>0</v>
      </c>
      <c r="S161" s="184"/>
      <c r="T161" s="186">
        <f>T162</f>
        <v>0</v>
      </c>
      <c r="U161" s="184"/>
      <c r="V161" s="186">
        <f>V162</f>
        <v>0</v>
      </c>
      <c r="W161" s="184"/>
      <c r="X161" s="187">
        <f>X162</f>
        <v>0</v>
      </c>
      <c r="AR161" s="188" t="s">
        <v>178</v>
      </c>
      <c r="AT161" s="189" t="s">
        <v>73</v>
      </c>
      <c r="AU161" s="189" t="s">
        <v>74</v>
      </c>
      <c r="AY161" s="188" t="s">
        <v>167</v>
      </c>
      <c r="BK161" s="190">
        <f>BK162</f>
        <v>0</v>
      </c>
    </row>
    <row r="162" spans="1:65" s="12" customFormat="1" ht="22.9" customHeight="1">
      <c r="B162" s="176"/>
      <c r="C162" s="177"/>
      <c r="D162" s="178" t="s">
        <v>73</v>
      </c>
      <c r="E162" s="191" t="s">
        <v>583</v>
      </c>
      <c r="F162" s="191" t="s">
        <v>584</v>
      </c>
      <c r="G162" s="177"/>
      <c r="H162" s="177"/>
      <c r="I162" s="180"/>
      <c r="J162" s="180"/>
      <c r="K162" s="192">
        <f>BK162</f>
        <v>0</v>
      </c>
      <c r="L162" s="177"/>
      <c r="M162" s="182"/>
      <c r="N162" s="183"/>
      <c r="O162" s="184"/>
      <c r="P162" s="184"/>
      <c r="Q162" s="185">
        <f>SUM(Q163:Q165)</f>
        <v>0</v>
      </c>
      <c r="R162" s="185">
        <f>SUM(R163:R165)</f>
        <v>0</v>
      </c>
      <c r="S162" s="184"/>
      <c r="T162" s="186">
        <f>SUM(T163:T165)</f>
        <v>0</v>
      </c>
      <c r="U162" s="184"/>
      <c r="V162" s="186">
        <f>SUM(V163:V165)</f>
        <v>0</v>
      </c>
      <c r="W162" s="184"/>
      <c r="X162" s="187">
        <f>SUM(X163:X165)</f>
        <v>0</v>
      </c>
      <c r="AR162" s="188" t="s">
        <v>178</v>
      </c>
      <c r="AT162" s="189" t="s">
        <v>73</v>
      </c>
      <c r="AU162" s="189" t="s">
        <v>81</v>
      </c>
      <c r="AY162" s="188" t="s">
        <v>167</v>
      </c>
      <c r="BK162" s="190">
        <f>SUM(BK163:BK165)</f>
        <v>0</v>
      </c>
    </row>
    <row r="163" spans="1:65" s="2" customFormat="1" ht="24.2" customHeight="1">
      <c r="A163" s="31"/>
      <c r="B163" s="32"/>
      <c r="C163" s="193" t="s">
        <v>220</v>
      </c>
      <c r="D163" s="193" t="s">
        <v>169</v>
      </c>
      <c r="E163" s="194" t="s">
        <v>585</v>
      </c>
      <c r="F163" s="195" t="s">
        <v>586</v>
      </c>
      <c r="G163" s="196" t="s">
        <v>534</v>
      </c>
      <c r="H163" s="197">
        <v>6</v>
      </c>
      <c r="I163" s="198"/>
      <c r="J163" s="198"/>
      <c r="K163" s="199">
        <f>ROUND(P163*H163,2)</f>
        <v>0</v>
      </c>
      <c r="L163" s="200"/>
      <c r="M163" s="36"/>
      <c r="N163" s="201" t="s">
        <v>1</v>
      </c>
      <c r="O163" s="202" t="s">
        <v>37</v>
      </c>
      <c r="P163" s="203">
        <f>I163+J163</f>
        <v>0</v>
      </c>
      <c r="Q163" s="203">
        <f>ROUND(I163*H163,2)</f>
        <v>0</v>
      </c>
      <c r="R163" s="203">
        <f>ROUND(J163*H163,2)</f>
        <v>0</v>
      </c>
      <c r="S163" s="68"/>
      <c r="T163" s="204">
        <f>S163*H163</f>
        <v>0</v>
      </c>
      <c r="U163" s="204">
        <v>0</v>
      </c>
      <c r="V163" s="204">
        <f>U163*H163</f>
        <v>0</v>
      </c>
      <c r="W163" s="204">
        <v>0</v>
      </c>
      <c r="X163" s="205">
        <f>W163*H163</f>
        <v>0</v>
      </c>
      <c r="Y163" s="31"/>
      <c r="Z163" s="31"/>
      <c r="AA163" s="31"/>
      <c r="AB163" s="31"/>
      <c r="AC163" s="31"/>
      <c r="AD163" s="31"/>
      <c r="AE163" s="31"/>
      <c r="AR163" s="206" t="s">
        <v>81</v>
      </c>
      <c r="AT163" s="206" t="s">
        <v>169</v>
      </c>
      <c r="AU163" s="206" t="s">
        <v>83</v>
      </c>
      <c r="AY163" s="14" t="s">
        <v>167</v>
      </c>
      <c r="BE163" s="207">
        <f>IF(O163="základní",K163,0)</f>
        <v>0</v>
      </c>
      <c r="BF163" s="207">
        <f>IF(O163="snížená",K163,0)</f>
        <v>0</v>
      </c>
      <c r="BG163" s="207">
        <f>IF(O163="zákl. přenesená",K163,0)</f>
        <v>0</v>
      </c>
      <c r="BH163" s="207">
        <f>IF(O163="sníž. přenesená",K163,0)</f>
        <v>0</v>
      </c>
      <c r="BI163" s="207">
        <f>IF(O163="nulová",K163,0)</f>
        <v>0</v>
      </c>
      <c r="BJ163" s="14" t="s">
        <v>81</v>
      </c>
      <c r="BK163" s="207">
        <f>ROUND(P163*H163,2)</f>
        <v>0</v>
      </c>
      <c r="BL163" s="14" t="s">
        <v>81</v>
      </c>
      <c r="BM163" s="206" t="s">
        <v>1183</v>
      </c>
    </row>
    <row r="164" spans="1:65" s="2" customFormat="1" ht="39">
      <c r="A164" s="31"/>
      <c r="B164" s="32"/>
      <c r="C164" s="33"/>
      <c r="D164" s="208" t="s">
        <v>174</v>
      </c>
      <c r="E164" s="33"/>
      <c r="F164" s="209" t="s">
        <v>588</v>
      </c>
      <c r="G164" s="33"/>
      <c r="H164" s="33"/>
      <c r="I164" s="210"/>
      <c r="J164" s="210"/>
      <c r="K164" s="33"/>
      <c r="L164" s="33"/>
      <c r="M164" s="36"/>
      <c r="N164" s="211"/>
      <c r="O164" s="212"/>
      <c r="P164" s="68"/>
      <c r="Q164" s="68"/>
      <c r="R164" s="68"/>
      <c r="S164" s="68"/>
      <c r="T164" s="68"/>
      <c r="U164" s="68"/>
      <c r="V164" s="68"/>
      <c r="W164" s="68"/>
      <c r="X164" s="69"/>
      <c r="Y164" s="31"/>
      <c r="Z164" s="31"/>
      <c r="AA164" s="31"/>
      <c r="AB164" s="31"/>
      <c r="AC164" s="31"/>
      <c r="AD164" s="31"/>
      <c r="AE164" s="31"/>
      <c r="AT164" s="14" t="s">
        <v>174</v>
      </c>
      <c r="AU164" s="14" t="s">
        <v>83</v>
      </c>
    </row>
    <row r="165" spans="1:65" s="2" customFormat="1" ht="29.25">
      <c r="A165" s="31"/>
      <c r="B165" s="32"/>
      <c r="C165" s="33"/>
      <c r="D165" s="208" t="s">
        <v>512</v>
      </c>
      <c r="E165" s="33"/>
      <c r="F165" s="223" t="s">
        <v>589</v>
      </c>
      <c r="G165" s="33"/>
      <c r="H165" s="33"/>
      <c r="I165" s="210"/>
      <c r="J165" s="210"/>
      <c r="K165" s="33"/>
      <c r="L165" s="33"/>
      <c r="M165" s="36"/>
      <c r="N165" s="224"/>
      <c r="O165" s="225"/>
      <c r="P165" s="226"/>
      <c r="Q165" s="226"/>
      <c r="R165" s="226"/>
      <c r="S165" s="226"/>
      <c r="T165" s="226"/>
      <c r="U165" s="226"/>
      <c r="V165" s="226"/>
      <c r="W165" s="226"/>
      <c r="X165" s="227"/>
      <c r="Y165" s="31"/>
      <c r="Z165" s="31"/>
      <c r="AA165" s="31"/>
      <c r="AB165" s="31"/>
      <c r="AC165" s="31"/>
      <c r="AD165" s="31"/>
      <c r="AE165" s="31"/>
      <c r="AT165" s="14" t="s">
        <v>512</v>
      </c>
      <c r="AU165" s="14" t="s">
        <v>83</v>
      </c>
    </row>
    <row r="166" spans="1:65" s="2" customFormat="1" ht="6.95" customHeight="1">
      <c r="A166" s="31"/>
      <c r="B166" s="51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36"/>
      <c r="N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</row>
  </sheetData>
  <sheetProtection algorithmName="SHA-512" hashValue="UWX4SJeiFGDUFb4DEGzSPw22IYr9gRVVzs3LKn/Q6ZvWRPoSHLznV29bM1AtC47deKf47X9JYVe3QC2WQQVW5A==" saltValue="broGcgW1vAh1haIHuxyX3fzXo6zzD6QczwJpfvD8FiCvFYIUde0EJrpOUfDN/9luJYpwszkYxML9wOKwLxRFsw==" spinCount="100000" sheet="1" objects="1" scenarios="1" formatColumns="0" formatRows="0" autoFilter="0"/>
  <autoFilter ref="C126:L165"/>
  <mergeCells count="12">
    <mergeCell ref="E119:H119"/>
    <mergeCell ref="M2:Z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26</vt:i4>
      </vt:variant>
    </vt:vector>
  </HeadingPairs>
  <TitlesOfParts>
    <vt:vector size="39" baseType="lpstr">
      <vt:lpstr>Rekapitulace stavby</vt:lpstr>
      <vt:lpstr>PS 01.1 - Technologie P7963</vt:lpstr>
      <vt:lpstr>PS 01.2 - Zemní práce - ÚRS</vt:lpstr>
      <vt:lpstr>PS 02.1 - Technologie P7991</vt:lpstr>
      <vt:lpstr>PS 02.2 - Zemní práce - ÚRS</vt:lpstr>
      <vt:lpstr>PS 03.1 - Technologie P7992</vt:lpstr>
      <vt:lpstr>PS 03.2 - Zemní práce ÚRS</vt:lpstr>
      <vt:lpstr>PS 04.1 - Technologie P7240</vt:lpstr>
      <vt:lpstr>PS 04.2 - Zemní práce - ÚRS</vt:lpstr>
      <vt:lpstr>PS 04.3 - Počítače náprav</vt:lpstr>
      <vt:lpstr>PS 05.1 - Technologie P7250</vt:lpstr>
      <vt:lpstr>PS 05.2 - Zemní práce - ÚRS</vt:lpstr>
      <vt:lpstr>VON - Vedlejší a ostatní ...</vt:lpstr>
      <vt:lpstr>'PS 01.1 - Technologie P7963'!Názvy_tisku</vt:lpstr>
      <vt:lpstr>'PS 01.2 - Zemní práce - ÚRS'!Názvy_tisku</vt:lpstr>
      <vt:lpstr>'PS 02.1 - Technologie P7991'!Názvy_tisku</vt:lpstr>
      <vt:lpstr>'PS 02.2 - Zemní práce - ÚRS'!Názvy_tisku</vt:lpstr>
      <vt:lpstr>'PS 03.1 - Technologie P7992'!Názvy_tisku</vt:lpstr>
      <vt:lpstr>'PS 03.2 - Zemní práce ÚRS'!Názvy_tisku</vt:lpstr>
      <vt:lpstr>'PS 04.1 - Technologie P7240'!Názvy_tisku</vt:lpstr>
      <vt:lpstr>'PS 04.2 - Zemní práce - ÚRS'!Názvy_tisku</vt:lpstr>
      <vt:lpstr>'PS 04.3 - Počítače náprav'!Názvy_tisku</vt:lpstr>
      <vt:lpstr>'PS 05.1 - Technologie P7250'!Názvy_tisku</vt:lpstr>
      <vt:lpstr>'PS 05.2 - Zemní práce - ÚRS'!Názvy_tisku</vt:lpstr>
      <vt:lpstr>'Rekapitulace stavby'!Názvy_tisku</vt:lpstr>
      <vt:lpstr>'VON - Vedlejší a ostatní ...'!Názvy_tisku</vt:lpstr>
      <vt:lpstr>'PS 01.1 - Technologie P7963'!Oblast_tisku</vt:lpstr>
      <vt:lpstr>'PS 01.2 - Zemní práce - ÚRS'!Oblast_tisku</vt:lpstr>
      <vt:lpstr>'PS 02.1 - Technologie P7991'!Oblast_tisku</vt:lpstr>
      <vt:lpstr>'PS 02.2 - Zemní práce - ÚRS'!Oblast_tisku</vt:lpstr>
      <vt:lpstr>'PS 03.1 - Technologie P7992'!Oblast_tisku</vt:lpstr>
      <vt:lpstr>'PS 03.2 - Zemní práce ÚRS'!Oblast_tisku</vt:lpstr>
      <vt:lpstr>'PS 04.1 - Technologie P7240'!Oblast_tisku</vt:lpstr>
      <vt:lpstr>'PS 04.2 - Zemní práce - ÚRS'!Oblast_tisku</vt:lpstr>
      <vt:lpstr>'PS 04.3 - Počítače náprav'!Oblast_tisku</vt:lpstr>
      <vt:lpstr>'PS 05.1 - Technologie P7250'!Oblast_tisku</vt:lpstr>
      <vt:lpstr>'PS 05.2 - Zemní práce - ÚRS'!Oblast_tisku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Jachan František, Ing.</dc:creator>
  <cp:lastModifiedBy>Duda Vlastimil, Ing.</cp:lastModifiedBy>
  <dcterms:created xsi:type="dcterms:W3CDTF">2020-07-20T09:41:52Z</dcterms:created>
  <dcterms:modified xsi:type="dcterms:W3CDTF">2020-08-18T11:48:54Z</dcterms:modified>
</cp:coreProperties>
</file>